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500" yWindow="500" windowWidth="34780" windowHeight="18660" tabRatio="600" firstSheet="0" activeTab="2" autoFilterDateGrouping="1"/>
  </bookViews>
  <sheets>
    <sheet xmlns:r="http://schemas.openxmlformats.org/officeDocument/2006/relationships" name="Property Workbook" sheetId="1" state="visible" r:id="rId1"/>
    <sheet xmlns:r="http://schemas.openxmlformats.org/officeDocument/2006/relationships" name="Income" sheetId="2" state="visible" r:id="rId2"/>
    <sheet xmlns:r="http://schemas.openxmlformats.org/officeDocument/2006/relationships" name="Exec. Deferred Compensation" sheetId="3" state="visible" r:id="rId3"/>
    <sheet xmlns:r="http://schemas.openxmlformats.org/officeDocument/2006/relationships" name="Real Estate Basis" sheetId="4" state="visible" r:id="rId4"/>
    <sheet xmlns:r="http://schemas.openxmlformats.org/officeDocument/2006/relationships" name="FLS Family Expenses" sheetId="5" state="visible" r:id="rId5"/>
    <sheet xmlns:r="http://schemas.openxmlformats.org/officeDocument/2006/relationships" name="Cash Flow 1" sheetId="6" state="visible" r:id="rId6"/>
    <sheet xmlns:r="http://schemas.openxmlformats.org/officeDocument/2006/relationships" name="Cash Flow 2" sheetId="7" state="visible" r:id="rId7"/>
    <sheet xmlns:r="http://schemas.openxmlformats.org/officeDocument/2006/relationships" name="Children Expenses" sheetId="8" state="visible" r:id="rId8"/>
    <sheet xmlns:r="http://schemas.openxmlformats.org/officeDocument/2006/relationships" name="Brokerage Account Capital Gains" sheetId="9" state="visible" r:id="rId9"/>
    <sheet xmlns:r="http://schemas.openxmlformats.org/officeDocument/2006/relationships" name="Pension Plan Analysis" sheetId="10" state="visible" r:id="rId10"/>
    <sheet xmlns:r="http://schemas.openxmlformats.org/officeDocument/2006/relationships" name="KBB" sheetId="11" state="visible" r:id="rId11"/>
  </sheets>
  <definedNames>
    <definedName name="_xlnm.Print_Titles" localSheetId="0">'Property Workbook'!$2:$2</definedName>
    <definedName name="_xlnm.Print_Area" localSheetId="0">'Property Workbook'!$B$2:$M$130</definedName>
  </definedNames>
  <calcPr calcId="191028" fullCalcOnLoad="1"/>
</workbook>
</file>

<file path=xl/styles.xml><?xml version="1.0" encoding="utf-8"?>
<styleSheet xmlns="http://schemas.openxmlformats.org/spreadsheetml/2006/main">
  <numFmts count="8">
    <numFmt numFmtId="164" formatCode="_(&quot;$&quot;* #,##0_);_(&quot;$&quot;* \(#,##0\);_(&quot;$&quot;* &quot;-&quot;??_);_(@_)"/>
    <numFmt numFmtId="165" formatCode="_([$$-409]* #,##0.00_);_([$$-409]* \(#,##0.00\);_([$$-409]* &quot;-&quot;??_);_(@_)"/>
    <numFmt numFmtId="166" formatCode="&quot;$&quot;#,##0_);[Red]\(&quot;$&quot;#,##0\)"/>
    <numFmt numFmtId="167" formatCode="_(&quot;$&quot;* #,##0.00_);_(&quot;$&quot;* \(#,##0.00\);_(&quot;$&quot;* &quot;-&quot;??_);_(@_)"/>
    <numFmt numFmtId="168" formatCode="#,##0.000"/>
    <numFmt numFmtId="169" formatCode="_(* #,##0.000_);_(* \(#,##0.000\);_(* &quot;-&quot;??_);_(@_)"/>
    <numFmt numFmtId="170" formatCode="_(* #,##0.000_);_(* \(#,##0.000\);_(* &quot;-&quot;???_);_(@_)"/>
    <numFmt numFmtId="171" formatCode="m\-d\-yyyy"/>
  </numFmts>
  <fonts count="16">
    <font>
      <name val="Calibri"/>
      <family val="2"/>
      <color theme="1"/>
      <sz val="11"/>
      <scheme val="minor"/>
    </font>
    <font>
      <name val="Calibri"/>
      <family val="2"/>
      <color theme="1"/>
      <sz val="11"/>
      <scheme val="minor"/>
    </font>
    <font>
      <name val="Arial"/>
      <family val="2"/>
      <color theme="1"/>
      <sz val="16"/>
    </font>
    <font>
      <name val="Arial"/>
      <family val="2"/>
      <b val="1"/>
      <sz val="16"/>
    </font>
    <font>
      <name val="Arial"/>
      <family val="2"/>
      <color rgb="FFFF0000"/>
      <sz val="16"/>
    </font>
    <font>
      <name val="Arial"/>
      <family val="2"/>
      <sz val="16"/>
    </font>
    <font>
      <name val="Calibri"/>
      <family val="2"/>
      <sz val="8"/>
      <scheme val="minor"/>
    </font>
    <font>
      <name val="Arial"/>
      <family val="2"/>
      <b val="1"/>
      <color theme="1"/>
      <sz val="16"/>
    </font>
    <font>
      <name val="Tahoma"/>
      <family val="2"/>
      <color indexed="81"/>
      <sz val="9"/>
    </font>
    <font>
      <name val="Tahoma"/>
      <family val="2"/>
      <b val="1"/>
      <color indexed="81"/>
      <sz val="9"/>
    </font>
    <font>
      <name val="Tahoma"/>
      <family val="2"/>
      <b val="1"/>
      <color rgb="FF000000"/>
      <sz val="9"/>
    </font>
    <font>
      <name val="Tahoma"/>
      <family val="2"/>
      <color rgb="FF000000"/>
      <sz val="9"/>
    </font>
    <font>
      <name val="Arial"/>
      <family val="2"/>
      <color rgb="FF000000"/>
      <sz val="16"/>
    </font>
    <font>
      <name val="Arial"/>
      <family val="2"/>
      <b val="1"/>
      <color rgb="FF000000"/>
      <sz val="16"/>
    </font>
    <font>
      <name val="Arial"/>
      <family val="2"/>
      <b val="1"/>
      <color theme="1"/>
      <sz val="16"/>
      <u val="single"/>
    </font>
    <font>
      <b val="1"/>
    </font>
  </fonts>
  <fills count="12">
    <fill>
      <patternFill/>
    </fill>
    <fill>
      <patternFill patternType="gray125"/>
    </fill>
    <fill>
      <patternFill patternType="solid">
        <fgColor theme="3" tint="0.7999816888943144"/>
        <bgColor indexed="64"/>
      </patternFill>
    </fill>
    <fill>
      <patternFill patternType="solid">
        <fgColor theme="9" tint="0.7999816888943144"/>
        <bgColor indexed="64"/>
      </patternFill>
    </fill>
    <fill>
      <patternFill patternType="solid">
        <fgColor theme="3" tint="0.8999908444471572"/>
        <bgColor indexed="64"/>
      </patternFill>
    </fill>
    <fill>
      <patternFill patternType="solid">
        <fgColor theme="3" tint="0.749992370372631"/>
        <bgColor indexed="64"/>
      </patternFill>
    </fill>
    <fill>
      <patternFill patternType="solid">
        <fgColor rgb="FF5B9BD5"/>
        <bgColor rgb="FF000000"/>
      </patternFill>
    </fill>
    <fill>
      <patternFill patternType="solid">
        <fgColor rgb="FFFFC000"/>
        <bgColor rgb="FF000000"/>
      </patternFill>
    </fill>
    <fill>
      <patternFill patternType="solid">
        <fgColor rgb="FFFFFF00"/>
        <bgColor rgb="FF000000"/>
      </patternFill>
    </fill>
    <fill>
      <patternFill patternType="solid">
        <fgColor rgb="FFFFFF00"/>
        <bgColor indexed="64"/>
      </patternFill>
    </fill>
    <fill>
      <patternFill patternType="solid">
        <fgColor rgb="00FFEB9C"/>
        <bgColor rgb="00FFEB9C"/>
      </patternFill>
    </fill>
    <fill>
      <patternFill patternType="solid">
        <fgColor rgb="00FFC7CE"/>
        <bgColor rgb="00FFC7CE"/>
      </patternFill>
    </fill>
  </fills>
  <borders count="16">
    <border>
      <left/>
      <right/>
      <top/>
      <bottom/>
      <diagonal/>
    </border>
    <border>
      <left/>
      <right/>
      <top style="thin">
        <color theme="1"/>
      </top>
      <bottom style="double">
        <color theme="1"/>
      </bottom>
      <diagonal/>
    </border>
    <border>
      <left style="double">
        <color indexed="64"/>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1"/>
      </top>
      <bottom/>
      <diagonal/>
    </border>
    <border>
      <left style="thick">
        <color auto="1"/>
      </left>
      <right style="thick">
        <color auto="1"/>
      </right>
      <top style="thick">
        <color auto="1"/>
      </top>
      <bottom style="thick">
        <color auto="1"/>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4">
    <xf numFmtId="0" fontId="1" fillId="0" borderId="0"/>
    <xf numFmtId="44" fontId="1" fillId="0" borderId="0"/>
    <xf numFmtId="9" fontId="1" fillId="0" borderId="0"/>
    <xf numFmtId="43" fontId="1" fillId="0" borderId="0"/>
  </cellStyleXfs>
  <cellXfs count="171">
    <xf numFmtId="0" fontId="0" fillId="0" borderId="0" pivotButton="0" quotePrefix="0" xfId="0"/>
    <xf numFmtId="164" fontId="3" fillId="2" borderId="0" applyAlignment="1" pivotButton="0" quotePrefix="0" xfId="1">
      <alignment horizontal="center" vertical="center" wrapText="1"/>
    </xf>
    <xf numFmtId="0" fontId="2" fillId="0" borderId="0" pivotButton="0" quotePrefix="0" xfId="0"/>
    <xf numFmtId="164" fontId="3" fillId="0" borderId="0" applyAlignment="1" pivotButton="0" quotePrefix="0" xfId="1">
      <alignment horizontal="center" vertical="center" wrapText="1"/>
    </xf>
    <xf numFmtId="164" fontId="3" fillId="2" borderId="0" applyAlignment="1" pivotButton="0" quotePrefix="0" xfId="1">
      <alignment vertical="center" wrapText="1"/>
    </xf>
    <xf numFmtId="164" fontId="2" fillId="0" borderId="0" applyAlignment="1" pivotButton="0" quotePrefix="0" xfId="1">
      <alignment horizontal="center" vertical="center"/>
    </xf>
    <xf numFmtId="164" fontId="2" fillId="0" borderId="0" pivotButton="0" quotePrefix="0" xfId="1"/>
    <xf numFmtId="164" fontId="2" fillId="0" borderId="0" applyAlignment="1" pivotButton="0" quotePrefix="0" xfId="1">
      <alignment horizontal="center" vertical="center"/>
    </xf>
    <xf numFmtId="164" fontId="2" fillId="0" borderId="0" pivotButton="0" quotePrefix="0" xfId="1"/>
    <xf numFmtId="164" fontId="2" fillId="0" borderId="0" applyAlignment="1" pivotButton="0" quotePrefix="0" xfId="1">
      <alignment horizontal="center"/>
    </xf>
    <xf numFmtId="0" fontId="7" fillId="0" borderId="0" pivotButton="0" quotePrefix="0" xfId="0"/>
    <xf numFmtId="164" fontId="2" fillId="0" borderId="0" applyAlignment="1" pivotButton="0" quotePrefix="0" xfId="1">
      <alignment horizontal="center"/>
    </xf>
    <xf numFmtId="0" fontId="7" fillId="0" borderId="0" applyAlignment="1" pivotButton="0" quotePrefix="0" xfId="0">
      <alignment wrapText="1"/>
    </xf>
    <xf numFmtId="164" fontId="4" fillId="0" borderId="0" pivotButton="0" quotePrefix="0" xfId="1"/>
    <xf numFmtId="164" fontId="3" fillId="2" borderId="0" applyAlignment="1" pivotButton="0" quotePrefix="0" xfId="1">
      <alignment vertical="justify" wrapText="1"/>
    </xf>
    <xf numFmtId="164" fontId="5" fillId="0" borderId="0" applyAlignment="1" pivotButton="0" quotePrefix="0" xfId="1">
      <alignment horizontal="center" vertical="center"/>
    </xf>
    <xf numFmtId="164" fontId="3" fillId="0" borderId="0" applyAlignment="1" pivotButton="0" quotePrefix="0" xfId="1">
      <alignment vertical="justify" wrapText="1"/>
    </xf>
    <xf numFmtId="164" fontId="5" fillId="0" borderId="0" applyAlignment="1" pivotButton="0" quotePrefix="0" xfId="1">
      <alignment vertical="center" wrapText="1"/>
    </xf>
    <xf numFmtId="164" fontId="5" fillId="0" borderId="0" applyAlignment="1" pivotButton="0" quotePrefix="0" xfId="1">
      <alignment horizontal="center"/>
    </xf>
    <xf numFmtId="164" fontId="5" fillId="2" borderId="0" applyAlignment="1" pivotButton="0" quotePrefix="0" xfId="1">
      <alignment horizontal="center" vertical="center"/>
    </xf>
    <xf numFmtId="164" fontId="3" fillId="0" borderId="0" applyAlignment="1" pivotButton="0" quotePrefix="0" xfId="1">
      <alignment horizontal="center" vertical="center"/>
    </xf>
    <xf numFmtId="164" fontId="5" fillId="0" borderId="0" applyAlignment="1" pivotButton="0" quotePrefix="0" xfId="2">
      <alignment horizontal="center" vertical="center"/>
    </xf>
    <xf numFmtId="0" fontId="12" fillId="0" borderId="0" pivotButton="0" quotePrefix="0" xfId="0"/>
    <xf numFmtId="0" fontId="13" fillId="0" borderId="0" pivotButton="0" quotePrefix="0" xfId="0"/>
    <xf numFmtId="165" fontId="12" fillId="0" borderId="0" pivotButton="0" quotePrefix="0" xfId="0"/>
    <xf numFmtId="0" fontId="12" fillId="0" borderId="0" applyAlignment="1" pivotButton="0" quotePrefix="0" xfId="0">
      <alignment wrapText="1"/>
    </xf>
    <xf numFmtId="0" fontId="13" fillId="6" borderId="0" pivotButton="0" quotePrefix="0" xfId="0"/>
    <xf numFmtId="166" fontId="13" fillId="6" borderId="0" pivotButton="0" quotePrefix="0" xfId="0"/>
    <xf numFmtId="0" fontId="13" fillId="7" borderId="0" pivotButton="0" quotePrefix="0" xfId="0"/>
    <xf numFmtId="165" fontId="13" fillId="7" borderId="0" pivotButton="0" quotePrefix="0" xfId="0"/>
    <xf numFmtId="165" fontId="13" fillId="6" borderId="0" pivotButton="0" quotePrefix="0" xfId="0"/>
    <xf numFmtId="166" fontId="13" fillId="0" borderId="0" pivotButton="0" quotePrefix="0" xfId="0"/>
    <xf numFmtId="166" fontId="12" fillId="0" borderId="0" pivotButton="0" quotePrefix="0" xfId="0"/>
    <xf numFmtId="10" fontId="12" fillId="0" borderId="0" pivotButton="0" quotePrefix="0" xfId="0"/>
    <xf numFmtId="166" fontId="12" fillId="8" borderId="0" pivotButton="0" quotePrefix="0" xfId="0"/>
    <xf numFmtId="166" fontId="13" fillId="8" borderId="0" pivotButton="0" quotePrefix="0" xfId="0"/>
    <xf numFmtId="0" fontId="13" fillId="0" borderId="0" applyAlignment="1" pivotButton="0" quotePrefix="0" xfId="0">
      <alignment horizontal="center"/>
    </xf>
    <xf numFmtId="167" fontId="12" fillId="0" borderId="0" pivotButton="0" quotePrefix="0" xfId="0"/>
    <xf numFmtId="164" fontId="12" fillId="0" borderId="0" pivotButton="0" quotePrefix="0" xfId="0"/>
    <xf numFmtId="167" fontId="13" fillId="0" borderId="0" pivotButton="0" quotePrefix="0" xfId="0"/>
    <xf numFmtId="0" fontId="2" fillId="0" borderId="2" pivotButton="0" quotePrefix="0" xfId="0"/>
    <xf numFmtId="0" fontId="2" fillId="0" borderId="0" applyAlignment="1" pivotButton="0" quotePrefix="0" xfId="0">
      <alignment horizontal="center"/>
    </xf>
    <xf numFmtId="14" fontId="2" fillId="0" borderId="0" pivotButton="0" quotePrefix="0" xfId="0"/>
    <xf numFmtId="14" fontId="2" fillId="4" borderId="0" pivotButton="0" quotePrefix="0" xfId="0"/>
    <xf numFmtId="0" fontId="2" fillId="0" borderId="3" pivotButton="0" quotePrefix="0" xfId="0"/>
    <xf numFmtId="0" fontId="2" fillId="0" borderId="4" pivotButton="0" quotePrefix="0" xfId="0"/>
    <xf numFmtId="0" fontId="2" fillId="0" borderId="5" pivotButton="0" quotePrefix="0" xfId="0"/>
    <xf numFmtId="10" fontId="2" fillId="0" borderId="5" pivotButton="0" quotePrefix="0" xfId="0"/>
    <xf numFmtId="0" fontId="14" fillId="0" borderId="0" applyAlignment="1" pivotButton="0" quotePrefix="0" xfId="0">
      <alignment horizontal="center" wrapText="1"/>
    </xf>
    <xf numFmtId="0" fontId="14" fillId="0" borderId="0" applyAlignment="1" pivotButton="0" quotePrefix="0" xfId="0">
      <alignment wrapText="1"/>
    </xf>
    <xf numFmtId="0" fontId="7" fillId="0" borderId="0" applyAlignment="1" pivotButton="0" quotePrefix="0" xfId="0">
      <alignment horizontal="center"/>
    </xf>
    <xf numFmtId="3" fontId="2" fillId="0" borderId="0" applyAlignment="1" pivotButton="0" quotePrefix="0" xfId="0">
      <alignment horizontal="center"/>
    </xf>
    <xf numFmtId="14" fontId="2" fillId="0" borderId="0" applyAlignment="1" pivotButton="0" quotePrefix="0" xfId="0">
      <alignment horizontal="right"/>
    </xf>
    <xf numFmtId="3" fontId="2" fillId="0" borderId="0" applyAlignment="1" pivotButton="0" quotePrefix="0" xfId="0">
      <alignment horizontal="right"/>
    </xf>
    <xf numFmtId="168" fontId="2" fillId="0" borderId="0" applyAlignment="1" pivotButton="0" quotePrefix="0" xfId="0">
      <alignment horizontal="right"/>
    </xf>
    <xf numFmtId="0" fontId="2" fillId="0" borderId="0" applyAlignment="1" pivotButton="0" quotePrefix="0" xfId="0">
      <alignment horizontal="right"/>
    </xf>
    <xf numFmtId="10" fontId="2" fillId="0" borderId="0" applyAlignment="1" pivotButton="0" quotePrefix="0" xfId="0">
      <alignment horizontal="right"/>
    </xf>
    <xf numFmtId="169" fontId="2" fillId="0" borderId="0" applyAlignment="1" pivotButton="0" quotePrefix="0" xfId="3">
      <alignment horizontal="right"/>
    </xf>
    <xf numFmtId="169" fontId="2" fillId="0" borderId="0" applyAlignment="1" pivotButton="0" quotePrefix="0" xfId="0">
      <alignment horizontal="right"/>
    </xf>
    <xf numFmtId="169" fontId="2" fillId="0" borderId="0" pivotButton="0" quotePrefix="0" xfId="0"/>
    <xf numFmtId="9" fontId="2" fillId="0" borderId="0" applyAlignment="1" pivotButton="0" quotePrefix="0" xfId="2">
      <alignment horizontal="center"/>
    </xf>
    <xf numFmtId="169" fontId="2" fillId="5" borderId="0" pivotButton="0" quotePrefix="0" xfId="3"/>
    <xf numFmtId="9" fontId="2" fillId="0" borderId="0" pivotButton="0" quotePrefix="0" xfId="2"/>
    <xf numFmtId="43" fontId="2" fillId="0" borderId="0" pivotButton="0" quotePrefix="0" xfId="3"/>
    <xf numFmtId="4" fontId="2" fillId="0" borderId="0" applyAlignment="1" pivotButton="0" quotePrefix="0" xfId="0">
      <alignment horizontal="right"/>
    </xf>
    <xf numFmtId="170" fontId="2" fillId="0" borderId="0" pivotButton="0" quotePrefix="0" xfId="0"/>
    <xf numFmtId="9" fontId="2" fillId="0" borderId="0" pivotButton="0" quotePrefix="0" xfId="2"/>
    <xf numFmtId="3" fontId="2" fillId="0" borderId="0" applyAlignment="1" pivotButton="0" quotePrefix="0" xfId="3">
      <alignment horizontal="center"/>
    </xf>
    <xf numFmtId="0" fontId="2" fillId="0" borderId="0" applyAlignment="1" pivotButton="0" quotePrefix="0" xfId="0">
      <alignment horizontal="left"/>
    </xf>
    <xf numFmtId="168" fontId="2" fillId="0" borderId="0" pivotButton="0" quotePrefix="0" xfId="3"/>
    <xf numFmtId="10" fontId="2" fillId="9" borderId="4" pivotButton="0" quotePrefix="0" xfId="0"/>
    <xf numFmtId="164" fontId="3" fillId="2" borderId="0" applyAlignment="1" pivotButton="0" quotePrefix="0" xfId="1">
      <alignment horizontal="center" vertical="center"/>
    </xf>
    <xf numFmtId="0" fontId="3" fillId="2" borderId="0" applyAlignment="1" pivotButton="0" quotePrefix="0" xfId="3">
      <alignment horizontal="left" vertical="center" wrapText="1"/>
    </xf>
    <xf numFmtId="0" fontId="2" fillId="0" borderId="0" applyAlignment="1" pivotButton="0" quotePrefix="0" xfId="0">
      <alignment horizontal="center" vertical="center"/>
    </xf>
    <xf numFmtId="164" fontId="2" fillId="0" borderId="0" pivotButton="0" quotePrefix="0" xfId="0"/>
    <xf numFmtId="0" fontId="2" fillId="2" borderId="0" applyAlignment="1" pivotButton="0" quotePrefix="0" xfId="0">
      <alignment horizontal="center" vertical="center"/>
    </xf>
    <xf numFmtId="0" fontId="3" fillId="2" borderId="0" applyAlignment="1" applyProtection="1" pivotButton="0" quotePrefix="0" xfId="0">
      <alignment horizontal="center" vertical="center" wrapText="1"/>
      <protection locked="0" hidden="0"/>
    </xf>
    <xf numFmtId="164" fontId="3" fillId="2" borderId="0" applyAlignment="1" pivotButton="0" quotePrefix="0" xfId="0">
      <alignment horizontal="center" vertical="center" wrapText="1"/>
    </xf>
    <xf numFmtId="0" fontId="3" fillId="2" borderId="0" applyAlignment="1" pivotButton="0" quotePrefix="0" xfId="0">
      <alignment horizontal="center" vertical="center" wrapText="1"/>
    </xf>
    <xf numFmtId="0" fontId="3" fillId="0" borderId="0" applyAlignment="1" applyProtection="1" pivotButton="0" quotePrefix="0" xfId="0">
      <alignment horizontal="center" vertical="center" wrapText="1"/>
      <protection locked="0" hidden="0"/>
    </xf>
    <xf numFmtId="164" fontId="3" fillId="0" borderId="0" applyAlignment="1" pivotButton="0" quotePrefix="0" xfId="0">
      <alignment horizontal="center" vertical="center" wrapText="1"/>
    </xf>
    <xf numFmtId="0" fontId="3" fillId="0" borderId="0" applyAlignment="1" pivotButton="0" quotePrefix="0" xfId="0">
      <alignment horizontal="center" vertical="center" wrapText="1"/>
    </xf>
    <xf numFmtId="0" fontId="5" fillId="2" borderId="0" applyAlignment="1" pivotButton="0" quotePrefix="0" xfId="0">
      <alignment horizontal="center" vertical="center"/>
    </xf>
    <xf numFmtId="0" fontId="7" fillId="2" borderId="0" applyAlignment="1" pivotButton="0" quotePrefix="0" xfId="0">
      <alignment horizontal="center" vertical="center"/>
    </xf>
    <xf numFmtId="0" fontId="3" fillId="2" borderId="0" applyAlignment="1" pivotButton="0" quotePrefix="0" xfId="0">
      <alignment vertical="center" wrapText="1"/>
    </xf>
    <xf numFmtId="164" fontId="3" fillId="2" borderId="0" applyAlignment="1" pivotButton="0" quotePrefix="0" xfId="0">
      <alignment vertical="center" wrapText="1"/>
    </xf>
    <xf numFmtId="0" fontId="2" fillId="0" borderId="0" applyAlignment="1" pivotButton="0" quotePrefix="0" xfId="0">
      <alignment wrapText="1"/>
    </xf>
    <xf numFmtId="164" fontId="4" fillId="0" borderId="0" pivotButton="0" quotePrefix="0" xfId="0"/>
    <xf numFmtId="164" fontId="2" fillId="0" borderId="0" applyAlignment="1" pivotButton="0" quotePrefix="0" xfId="0">
      <alignment horizontal="center"/>
    </xf>
    <xf numFmtId="0" fontId="5" fillId="0" borderId="0" pivotButton="0" quotePrefix="0" xfId="0"/>
    <xf numFmtId="0" fontId="5" fillId="0" borderId="0" applyAlignment="1" pivotButton="0" quotePrefix="0" xfId="0">
      <alignment vertical="center" wrapText="1"/>
    </xf>
    <xf numFmtId="0" fontId="3" fillId="0" borderId="0" applyAlignment="1" pivotButton="0" quotePrefix="0" xfId="0">
      <alignment vertical="center" wrapText="1"/>
    </xf>
    <xf numFmtId="0" fontId="5" fillId="0" borderId="0" applyAlignment="1" pivotButton="0" quotePrefix="0" xfId="0">
      <alignment wrapText="1"/>
    </xf>
    <xf numFmtId="0" fontId="7" fillId="0" borderId="0" applyAlignment="1" pivotButton="0" quotePrefix="0" xfId="0">
      <alignment horizontal="center" vertical="center"/>
    </xf>
    <xf numFmtId="0" fontId="3" fillId="0" borderId="0" applyAlignment="1" pivotButton="0" quotePrefix="0" xfId="0">
      <alignment wrapText="1"/>
    </xf>
    <xf numFmtId="164" fontId="2" fillId="0" borderId="0" applyAlignment="1" pivotButton="0" quotePrefix="0" xfId="0">
      <alignment horizontal="center" vertical="center"/>
    </xf>
    <xf numFmtId="0" fontId="5" fillId="0" borderId="0" applyAlignment="1" pivotButton="0" quotePrefix="0" xfId="0">
      <alignment vertical="top" wrapText="1"/>
    </xf>
    <xf numFmtId="0" fontId="5" fillId="0" borderId="0" applyAlignment="1" applyProtection="1" pivotButton="0" quotePrefix="0" xfId="0">
      <alignment horizontal="center" vertical="center" wrapText="1"/>
      <protection locked="0" hidden="0"/>
    </xf>
    <xf numFmtId="0" fontId="5" fillId="0" borderId="0" applyAlignment="1" pivotButton="0" quotePrefix="0" xfId="0">
      <alignment horizontal="left" vertical="center" wrapText="1"/>
    </xf>
    <xf numFmtId="0" fontId="2" fillId="0" borderId="0" applyAlignment="1" pivotButton="0" quotePrefix="0" xfId="0">
      <alignment vertical="justify"/>
    </xf>
    <xf numFmtId="0" fontId="2" fillId="0" borderId="0" applyAlignment="1" applyProtection="1" pivotButton="0" quotePrefix="0" xfId="0">
      <alignment vertical="center" wrapText="1"/>
      <protection locked="0" hidden="0"/>
    </xf>
    <xf numFmtId="0" fontId="3" fillId="0" borderId="0" applyAlignment="1" pivotButton="0" quotePrefix="0" xfId="0">
      <alignment horizontal="left" vertical="center" wrapText="1"/>
    </xf>
    <xf numFmtId="0" fontId="3" fillId="2" borderId="0" applyAlignment="1" pivotButton="0" quotePrefix="0" xfId="0">
      <alignment vertical="justify" wrapText="1"/>
    </xf>
    <xf numFmtId="164" fontId="2" fillId="2" borderId="0" applyAlignment="1" pivotButton="0" quotePrefix="0" xfId="0">
      <alignment vertical="justify"/>
    </xf>
    <xf numFmtId="164" fontId="3" fillId="2" borderId="0" applyAlignment="1" pivotButton="0" quotePrefix="0" xfId="0">
      <alignment vertical="justify" wrapText="1"/>
    </xf>
    <xf numFmtId="0" fontId="5" fillId="0" borderId="0" applyAlignment="1" applyProtection="1" pivotButton="0" quotePrefix="0" xfId="0">
      <alignment horizontal="left" vertical="center" wrapText="1"/>
      <protection locked="0" hidden="0"/>
    </xf>
    <xf numFmtId="171" fontId="5" fillId="0" borderId="0" applyAlignment="1" pivotButton="0" quotePrefix="0" xfId="0">
      <alignment horizontal="left" vertical="top" wrapText="1"/>
    </xf>
    <xf numFmtId="0" fontId="5" fillId="0" borderId="0" applyAlignment="1" pivotButton="0" quotePrefix="0" xfId="0">
      <alignment vertical="justify" wrapText="1"/>
    </xf>
    <xf numFmtId="0" fontId="3" fillId="0" borderId="0" applyAlignment="1" pivotButton="0" quotePrefix="0" xfId="0">
      <alignment vertical="justify" wrapText="1"/>
    </xf>
    <xf numFmtId="164" fontId="2" fillId="0" borderId="0" applyAlignment="1" pivotButton="0" quotePrefix="0" xfId="0">
      <alignment vertical="justify"/>
    </xf>
    <xf numFmtId="164" fontId="3" fillId="0" borderId="0" applyAlignment="1" pivotButton="0" quotePrefix="0" xfId="0">
      <alignment vertical="justify" wrapText="1"/>
    </xf>
    <xf numFmtId="164" fontId="2" fillId="2" borderId="0" pivotButton="0" quotePrefix="0" xfId="0"/>
    <xf numFmtId="0" fontId="5" fillId="2" borderId="0" applyAlignment="1" applyProtection="1" pivotButton="0" quotePrefix="0" xfId="0">
      <alignment horizontal="left" vertical="center" wrapText="1"/>
      <protection locked="0" hidden="0"/>
    </xf>
    <xf numFmtId="171" fontId="5" fillId="2" borderId="0" applyAlignment="1" pivotButton="0" quotePrefix="0" xfId="0">
      <alignment horizontal="left" vertical="top" wrapText="1"/>
    </xf>
    <xf numFmtId="164" fontId="5" fillId="0" borderId="0" applyAlignment="1" pivotButton="0" quotePrefix="0" xfId="0">
      <alignment vertical="center" wrapText="1"/>
    </xf>
    <xf numFmtId="171" fontId="5" fillId="0" borderId="0" applyAlignment="1" pivotButton="0" quotePrefix="0" xfId="0">
      <alignment horizontal="left" wrapText="1"/>
    </xf>
    <xf numFmtId="0" fontId="5" fillId="0" borderId="0" applyAlignment="1" applyProtection="1" pivotButton="0" quotePrefix="0" xfId="0">
      <alignment vertical="center" wrapText="1"/>
      <protection locked="0" hidden="0"/>
    </xf>
    <xf numFmtId="0" fontId="5" fillId="2" borderId="0" applyAlignment="1" applyProtection="1" pivotButton="0" quotePrefix="0" xfId="0">
      <alignment vertical="center" wrapText="1"/>
      <protection locked="0" hidden="0"/>
    </xf>
    <xf numFmtId="0" fontId="3" fillId="0" borderId="0" applyAlignment="1" pivotButton="0" quotePrefix="0" xfId="0">
      <alignment vertical="top" wrapText="1"/>
    </xf>
    <xf numFmtId="9" fontId="5" fillId="0" borderId="0" applyAlignment="1" pivotButton="0" quotePrefix="0" xfId="2">
      <alignment horizontal="center" vertical="center"/>
    </xf>
    <xf numFmtId="0" fontId="5" fillId="2" borderId="0" applyAlignment="1" pivotButton="0" quotePrefix="0" xfId="0">
      <alignment horizontal="center" vertical="center" wrapText="1"/>
    </xf>
    <xf numFmtId="0" fontId="3" fillId="2" borderId="0" applyAlignment="1" pivotButton="0" quotePrefix="0" xfId="0">
      <alignment horizontal="center" vertical="center" wrapText="1"/>
    </xf>
    <xf numFmtId="0" fontId="2" fillId="3" borderId="1" applyAlignment="1" pivotButton="0" quotePrefix="0" xfId="0">
      <alignment horizontal="center"/>
    </xf>
    <xf numFmtId="0" fontId="2" fillId="0" borderId="3" applyAlignment="1" pivotButton="0" quotePrefix="0" xfId="0">
      <alignment horizontal="center"/>
    </xf>
    <xf numFmtId="0" fontId="2" fillId="0" borderId="4" applyAlignment="1" pivotButton="0" quotePrefix="0" xfId="0">
      <alignment horizontal="center"/>
    </xf>
    <xf numFmtId="0" fontId="2" fillId="0" borderId="5" applyAlignment="1" pivotButton="0" quotePrefix="0" xfId="0">
      <alignment horizontal="center"/>
    </xf>
    <xf numFmtId="0" fontId="2" fillId="0" borderId="6" applyAlignment="1" pivotButton="0" quotePrefix="0" xfId="0">
      <alignment horizontal="center"/>
    </xf>
    <xf numFmtId="0" fontId="2" fillId="0" borderId="7" applyAlignment="1" pivotButton="0" quotePrefix="0" xfId="0">
      <alignment horizontal="center"/>
    </xf>
    <xf numFmtId="0" fontId="2" fillId="0" borderId="8" applyAlignment="1" pivotButton="0" quotePrefix="0" xfId="0">
      <alignment horizontal="center"/>
    </xf>
    <xf numFmtId="0" fontId="13" fillId="0" borderId="0" applyAlignment="1" pivotButton="0" quotePrefix="0" xfId="0">
      <alignment horizontal="center"/>
    </xf>
    <xf numFmtId="0" fontId="2" fillId="10" borderId="0" applyAlignment="1" pivotButton="0" quotePrefix="0" xfId="0">
      <alignment wrapText="1"/>
    </xf>
    <xf numFmtId="164" fontId="2" fillId="10" borderId="0" applyAlignment="1" pivotButton="0" quotePrefix="0" xfId="1">
      <alignment horizontal="center" vertical="center"/>
    </xf>
    <xf numFmtId="0" fontId="5" fillId="10" borderId="0" pivotButton="0" quotePrefix="0" xfId="0"/>
    <xf numFmtId="0" fontId="5" fillId="11" borderId="0" applyAlignment="1" pivotButton="0" quotePrefix="0" xfId="0">
      <alignment wrapText="1"/>
    </xf>
    <xf numFmtId="164" fontId="2" fillId="11" borderId="0" applyAlignment="1" pivotButton="0" quotePrefix="0" xfId="1">
      <alignment horizontal="center" vertical="center"/>
    </xf>
    <xf numFmtId="0" fontId="5" fillId="11" borderId="0" pivotButton="0" quotePrefix="0" xfId="0"/>
    <xf numFmtId="0" fontId="0" fillId="11" borderId="0" pivotButton="0" quotePrefix="0" xfId="0"/>
    <xf numFmtId="0" fontId="5" fillId="10" borderId="0" applyAlignment="1" pivotButton="0" quotePrefix="0" xfId="0">
      <alignment vertical="center" wrapText="1"/>
    </xf>
    <xf numFmtId="0" fontId="3" fillId="10" borderId="0" applyAlignment="1" pivotButton="0" quotePrefix="0" xfId="0">
      <alignment vertical="center" wrapText="1"/>
    </xf>
    <xf numFmtId="0" fontId="5" fillId="11" borderId="0" applyAlignment="1" pivotButton="0" quotePrefix="0" xfId="0">
      <alignment vertical="top" wrapText="1"/>
    </xf>
    <xf numFmtId="0" fontId="5" fillId="10" borderId="0" applyAlignment="1" pivotButton="0" quotePrefix="0" xfId="0">
      <alignment vertical="top" wrapText="1"/>
    </xf>
    <xf numFmtId="171" fontId="5" fillId="0" borderId="0" applyAlignment="1" pivotButton="0" quotePrefix="0" xfId="0">
      <alignment horizontal="left" vertical="top" wrapText="1"/>
    </xf>
    <xf numFmtId="0" fontId="0" fillId="10" borderId="0" pivotButton="0" quotePrefix="0" xfId="0"/>
    <xf numFmtId="171" fontId="5" fillId="2" borderId="0" applyAlignment="1" pivotButton="0" quotePrefix="0" xfId="0">
      <alignment horizontal="left" vertical="top" wrapText="1"/>
    </xf>
    <xf numFmtId="0" fontId="5" fillId="11" borderId="0" applyAlignment="1" applyProtection="1" pivotButton="0" quotePrefix="0" xfId="0">
      <alignment horizontal="left" vertical="center" wrapText="1"/>
      <protection locked="0" hidden="0"/>
    </xf>
    <xf numFmtId="171" fontId="5" fillId="0" borderId="0" applyAlignment="1" pivotButton="0" quotePrefix="0" xfId="0">
      <alignment horizontal="left" wrapText="1"/>
    </xf>
    <xf numFmtId="165" fontId="12" fillId="0" borderId="0" pivotButton="0" quotePrefix="0" xfId="0"/>
    <xf numFmtId="166" fontId="13" fillId="6" borderId="0" pivotButton="0" quotePrefix="0" xfId="0"/>
    <xf numFmtId="165" fontId="13" fillId="7" borderId="0" pivotButton="0" quotePrefix="0" xfId="0"/>
    <xf numFmtId="165" fontId="13" fillId="6" borderId="0" pivotButton="0" quotePrefix="0" xfId="0"/>
    <xf numFmtId="0" fontId="0" fillId="0" borderId="1" pivotButton="0" quotePrefix="0" xfId="0"/>
    <xf numFmtId="0" fontId="2" fillId="0" borderId="10" applyAlignment="1" pivotButton="0" quotePrefix="0" xfId="0">
      <alignment horizontal="center"/>
    </xf>
    <xf numFmtId="0" fontId="0" fillId="0" borderId="4" pivotButton="0" quotePrefix="0" xfId="0"/>
    <xf numFmtId="0" fontId="0" fillId="0" borderId="5" pivotButton="0" quotePrefix="0" xfId="0"/>
    <xf numFmtId="0" fontId="2" fillId="0" borderId="13" applyAlignment="1" pivotButton="0" quotePrefix="0" xfId="0">
      <alignment horizontal="center"/>
    </xf>
    <xf numFmtId="0" fontId="0" fillId="0" borderId="7" pivotButton="0" quotePrefix="0" xfId="0"/>
    <xf numFmtId="0" fontId="0" fillId="0" borderId="8" pivotButton="0" quotePrefix="0" xfId="0"/>
    <xf numFmtId="168" fontId="2" fillId="0" borderId="0" applyAlignment="1" pivotButton="0" quotePrefix="0" xfId="0">
      <alignment horizontal="right"/>
    </xf>
    <xf numFmtId="169" fontId="2" fillId="0" borderId="0" applyAlignment="1" pivotButton="0" quotePrefix="0" xfId="3">
      <alignment horizontal="right"/>
    </xf>
    <xf numFmtId="169" fontId="2" fillId="0" borderId="0" applyAlignment="1" pivotButton="0" quotePrefix="0" xfId="0">
      <alignment horizontal="right"/>
    </xf>
    <xf numFmtId="169" fontId="2" fillId="0" borderId="0" pivotButton="0" quotePrefix="0" xfId="0"/>
    <xf numFmtId="169" fontId="2" fillId="5" borderId="0" pivotButton="0" quotePrefix="0" xfId="3"/>
    <xf numFmtId="170" fontId="2" fillId="0" borderId="0" pivotButton="0" quotePrefix="0" xfId="0"/>
    <xf numFmtId="168" fontId="2" fillId="0" borderId="0" pivotButton="0" quotePrefix="0" xfId="3"/>
    <xf numFmtId="166" fontId="13" fillId="0" borderId="0" pivotButton="0" quotePrefix="0" xfId="0"/>
    <xf numFmtId="166" fontId="12" fillId="0" borderId="0" pivotButton="0" quotePrefix="0" xfId="0"/>
    <xf numFmtId="166" fontId="12" fillId="8" borderId="0" pivotButton="0" quotePrefix="0" xfId="0"/>
    <xf numFmtId="166" fontId="13" fillId="8" borderId="0" pivotButton="0" quotePrefix="0" xfId="0"/>
    <xf numFmtId="167" fontId="12" fillId="0" borderId="0" pivotButton="0" quotePrefix="0" xfId="0"/>
    <xf numFmtId="167" fontId="13" fillId="0" borderId="0" pivotButton="0" quotePrefix="0" xfId="0"/>
    <xf numFmtId="0" fontId="15" fillId="0" borderId="0" pivotButton="0" quotePrefix="0" xfId="0"/>
  </cellXfs>
  <cellStyles count="4">
    <cellStyle name="Normal" xfId="0" builtinId="0"/>
    <cellStyle name="Currency" xfId="1" builtinId="4"/>
    <cellStyle name="Percent" xfId="2" builtinId="5"/>
    <cellStyle name="Comma" xfId="3" builtinId="3"/>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styles" Target="styles.xml" Id="rId12"/><Relationship Type="http://schemas.openxmlformats.org/officeDocument/2006/relationships/theme" Target="theme/theme1.xml" Id="rId13"/></Relationships>
</file>

<file path=xl/comments/comment1.xml><?xml version="1.0" encoding="utf-8"?>
<comments xmlns="http://schemas.openxmlformats.org/spreadsheetml/2006/main">
  <authors>
    <author>Kristin Underwood</author>
  </authors>
  <commentList>
    <comment ref="C7" authorId="0" shapeId="0">
      <text>
        <t>Kristin Underwood:
Address, County, Description of Improvements, Legal Description, Mortgage Balance, Liens against property, Net equity of property</t>
      </text>
    </comment>
    <comment ref="C11" authorId="0" shapeId="0">
      <text>
        <t>Kristin Underwood:
Name of mineral interest. Type of interest. County of location. Legal description. Name of producer/operator. Current value.</t>
      </text>
    </comment>
    <comment ref="C15" authorId="0" shapeId="0">
      <text>
        <t xml:space="preserve">Kristin Underwood:
Name of institution. Account Name. Account Number. Account Type. Name(s) on cards. Current account balance. </t>
      </text>
    </comment>
    <comment ref="C21" authorId="0" shapeId="0">
      <text>
        <t xml:space="preserve">Kristin Underwood:
Name of brokerage firm. Address of firm. Name account held in. Name of account. Account Number. Margin loan balance. Value of community interest in each account. </t>
      </text>
    </comment>
    <comment ref="C26" authorId="0" shapeId="0">
      <text>
        <t xml:space="preserve">Kristin Underwood:
Name of security. Number of Shares. Type of security. Certificate numbers. In posession of. Name of exchange on which listed. Pledged as collateral? Date acquired. Current market value. Value of community interest. </t>
      </text>
    </comment>
    <comment ref="C30" authorId="0" shapeId="0">
      <text>
        <t>Kristin Underwood:
Name of company. Date of option. Vesting Schedule. Number of options. Are the options excercisable? Are the options registered? Current stock price? Strike price. If purchased, total price of option contract. Current net market value. Value of community interest</t>
      </text>
    </comment>
    <comment ref="C34" authorId="0" shapeId="0">
      <text>
        <t>Kristin Underwood:
Name of company.  Date bonus expected to be paid. Time period covered by bonus.  Time period covered by bonus.  Anticipated amount of bonus.</t>
      </text>
    </comment>
    <comment ref="C37" authorId="0" shapeId="0">
      <text>
        <t>Kristin Underwood:
Name of business.  Address. Type of business organization.  Percentage of Ownership.  Number of shares owned.  Value. Balance of accounts receivable if on cash basis accounting. Balance of liabilities if on cash basis accounting</t>
      </text>
    </comment>
    <comment ref="C41" authorId="0" shapeId="0">
      <text>
        <t xml:space="preserve">Kristin Underwood:
Name of plan. Name/address of plan administrator. Employee. Employer. Starting date of creditable service. Account name. Account number. Account balance as of date of marriage. Payee of survivor benefits. Designated beneficiary. Current account balance. Balance of loan against plan.  Value of community interest. </t>
      </text>
    </comment>
    <comment ref="C45" authorId="0" shapeId="0">
      <text>
        <t xml:space="preserve">Kristin Underwood:
Name of plan. Name/address of plan administrator. Employee. Employer. Starting date of creditable service. Account name. Account number. Account balance as of date of marriage. Payee of survivor benefits. Designated beneficiary. Current account balance. Balance of loan against plan.  Value of community interest. </t>
      </text>
    </comment>
    <comment ref="C47" authorId="0" shapeId="0">
      <text>
        <t>Kristin Underwood:
Name of financial institution. Account name. Account number.  Payee of survivor benefits.  Designated beneficiary.  Current account balance.  Value of community interest.</t>
      </text>
    </comment>
    <comment ref="C50" authorId="0" shapeId="0">
      <text>
        <t xml:space="preserve">Kristin Underwood:
Branch of Service. Name of service member. Rank/pay grace of service member.  Starting date of creditable service.  Status of service member. Payee of survivor benefits. Description of benefits. Monthly benefit payable. Value of community interest in plan.  Percentage of plan that is community. </t>
      </text>
    </comment>
    <comment ref="C52" authorId="0" shapeId="0">
      <text>
        <t xml:space="preserve">Kristin Underwood:
Name of financial institution. Account name. Account number.  Account balance as of date of marriage.  Payee of survivor benefits.  Designated benficiary.  Value of community interest in plan. </t>
      </text>
    </comment>
    <comment ref="C54" authorId="0" shapeId="0">
      <text>
        <t xml:space="preserve">Kristin Underwood:
Name of plan. Name/address of plan administrator. Employee. Employer. Starting date of creditable service. Account name. Account number. Account balance as of date of marriage. Payee of survivor benefits. Designated beneficiary. Current account balance. </t>
      </text>
    </comment>
    <comment ref="C62" authorId="0" shapeId="0">
      <text>
        <t>Kristin Underwood:
Name of insurance company.Policy number. Name of insured. Name of owner. Type of insurance (term, whole, universal). Amount of premiums. Date of issue. Face amount.  Cash surrender value on date of marriage. Current cash surrender value. Designated beneficiary.  Balance of loan against policy.</t>
      </text>
    </comment>
    <comment ref="C64" authorId="0" shapeId="0">
      <text>
        <t>Kristin Underwood:
Name of company.  Policy number.  Name of annuitant. Name of owner.  Type of annuity.  Amount of premiums. Date of issue. Face amount. Designated beneficiary. Value on date of marriage. Current value. Balance of loan against policy.  Value of community interest.</t>
      </text>
    </comment>
    <comment ref="C66" authorId="0" shapeId="0">
      <text>
        <t>Kristin Underwood:
Institution holding account.  Account number.  Name of health plan with which HSA is coupled. Value of assets in account.</t>
      </text>
    </comment>
    <comment ref="C68" authorId="0" shapeId="0">
      <text>
        <t>Kristin Underwood:
Institution holding account.  Account number.  Name of health plan with which MSA is coupled. Value of assets in account.</t>
      </text>
    </comment>
    <comment ref="C71" authorId="0" shapeId="0">
      <text>
        <t xml:space="preserve">Kristin Underwood:
Year. Make. Model. Name on certificate of title. In posession of. VIN. Name of creditor if loan against vehicle. Current balance. Current net equity. </t>
      </text>
    </comment>
    <comment ref="C78" authorId="0" shapeId="0">
      <text>
        <t>Kristin Underwood:
Name of debtor. Debtor's relationship to you. Is debt evidence in writing? Is debt secured? Current loan against amount owed.</t>
      </text>
    </comment>
    <comment ref="C105" authorId="0" shapeId="0">
      <text>
        <t>Kristin Underwood:
Name of club. Name membership held in.  Account number. Current value. Method of valuation.</t>
      </text>
    </comment>
    <comment ref="C116" authorId="0" shapeId="0">
      <text>
        <t>Kristin Underwood:
Name of financial institution. Box number. Names of persons with access to contents.  Items in box.</t>
      </text>
    </comment>
    <comment ref="C119" authorId="0" shapeId="0">
      <text>
        <t>Kristin Underwood:
Name and location.  Unit number. Terms and length of lease. Names of persons with access to contents. Items in storage unit.</t>
      </text>
    </comment>
    <comment ref="C129" authorId="0" shapeId="0">
      <text>
        <t>Kristin Underwood:
Name of creditor. Account number. Name on account. Current balance. Balance as of.</t>
      </text>
    </comment>
    <comment ref="C136" authorId="0" shapeId="0">
      <text>
        <t>Kristin Underwood:
Federal, State, and Local Tax Liability</t>
      </text>
    </comment>
    <comment ref="C139" authorId="0" shapeId="0">
      <text>
        <t>Kristin Underwood:
Attorney's Fees in this case</t>
      </text>
    </comment>
    <comment ref="C146" authorId="0" shapeId="0">
      <text>
        <t xml:space="preserve">Kristin Underwood:
Other Liabilities Not Otherwise Listed in This Inventory
</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outlinePr summaryBelow="1" summaryRight="1"/>
    <pageSetUpPr fitToPage="1"/>
  </sheetPr>
  <dimension ref="A1:M204"/>
  <sheetViews>
    <sheetView zoomScale="70" zoomScaleNormal="70" workbookViewId="0">
      <pane ySplit="2" topLeftCell="A157" activePane="bottomLeft" state="frozen"/>
      <selection pane="bottomLeft" activeCell="K163" sqref="K163:L163"/>
    </sheetView>
  </sheetViews>
  <sheetFormatPr baseColWidth="10" defaultColWidth="8.83203125" defaultRowHeight="20"/>
  <cols>
    <col width="3.1640625" customWidth="1" style="2" min="1" max="1"/>
    <col width="16" customWidth="1" style="73" min="2" max="2"/>
    <col width="113.6640625" customWidth="1" style="2" min="3" max="3"/>
    <col width="16.1640625" customWidth="1" style="2" min="4" max="4"/>
    <col width="16.1640625" customWidth="1" style="74" min="5" max="6"/>
    <col width="16.1640625" customWidth="1" style="8" min="7" max="7"/>
    <col width="16.1640625" customWidth="1" style="74" min="8" max="9"/>
    <col width="21.83203125" customWidth="1" style="74" min="10" max="12"/>
    <col width="67.6640625" customWidth="1" style="2" min="13" max="13"/>
    <col width="8.83203125" customWidth="1" style="2" min="14" max="16384"/>
  </cols>
  <sheetData>
    <row r="1">
      <c r="K1" t="inlineStr">
        <is>
          <t>Tommy</t>
        </is>
      </c>
      <c r="L1" t="inlineStr">
        <is>
          <t>Angela</t>
        </is>
      </c>
    </row>
    <row r="2" ht="84" customHeight="1">
      <c r="B2" s="75" t="n"/>
      <c r="C2" s="76" t="inlineStr">
        <is>
          <t>Description</t>
        </is>
      </c>
      <c r="D2" s="76" t="inlineStr">
        <is>
          <t>Valuation Date</t>
        </is>
      </c>
      <c r="E2" s="1" t="inlineStr">
        <is>
          <t>Total Asset Market Value</t>
        </is>
      </c>
      <c r="F2" s="1" t="inlineStr">
        <is>
          <t>Value Reduction</t>
        </is>
      </c>
      <c r="G2" s="1" t="inlineStr">
        <is>
          <t>Joint Debt to Distribute</t>
        </is>
      </c>
      <c r="H2" s="1" t="inlineStr">
        <is>
          <t>Sep Property (Spouse 1)</t>
        </is>
      </c>
      <c r="I2" s="1" t="inlineStr">
        <is>
          <t>Sep Property (Spouse 2)</t>
        </is>
      </c>
      <c r="J2" s="1" t="inlineStr">
        <is>
          <t>Net Community Asset Value</t>
        </is>
      </c>
      <c r="K2" s="77" t="inlineStr">
        <is>
          <t>Spouse 1</t>
        </is>
      </c>
      <c r="L2" s="77" t="inlineStr">
        <is>
          <t>Spouse 2</t>
        </is>
      </c>
      <c r="M2" s="121" t="inlineStr">
        <is>
          <t>Notes</t>
        </is>
      </c>
    </row>
    <row r="3">
      <c r="C3" s="79" t="n"/>
      <c r="D3" s="79" t="n"/>
      <c r="E3" s="3" t="n"/>
      <c r="F3" s="3" t="n"/>
      <c r="G3" s="3" t="n"/>
      <c r="H3" s="3" t="n"/>
      <c r="I3" s="3" t="n"/>
      <c r="J3" s="3" t="n"/>
      <c r="K3" s="80" t="n"/>
      <c r="L3" s="80" t="n"/>
      <c r="M3" s="81" t="n"/>
    </row>
    <row r="4">
      <c r="B4" s="82" t="n"/>
      <c r="C4" s="120" t="inlineStr">
        <is>
          <t>Date of Marriage: June 14, 2008</t>
        </is>
      </c>
    </row>
    <row r="5">
      <c r="B5" s="82" t="n"/>
      <c r="C5" s="121" t="inlineStr">
        <is>
          <t>FOR SETTLEMENT DISCUSSION PURPOSES ONLY</t>
        </is>
      </c>
    </row>
    <row r="6">
      <c r="C6" s="81" t="n"/>
      <c r="D6" s="81" t="n"/>
      <c r="E6" s="80" t="n"/>
      <c r="F6" s="80" t="n"/>
      <c r="G6" s="80" t="n"/>
      <c r="H6" s="80" t="n"/>
      <c r="I6" s="80" t="n"/>
      <c r="J6" s="80" t="n"/>
      <c r="K6" s="80" t="n"/>
      <c r="L6" s="80" t="n"/>
      <c r="M6" s="81" t="n"/>
    </row>
    <row r="7" ht="21" customHeight="1">
      <c r="B7" s="83" t="n">
        <v>1</v>
      </c>
      <c r="C7" s="84" t="inlineStr">
        <is>
          <t>Real Property</t>
        </is>
      </c>
      <c r="D7" s="84" t="n"/>
      <c r="E7" s="85" t="n"/>
      <c r="F7" s="85" t="n"/>
      <c r="G7" s="4" t="n"/>
      <c r="H7" s="85" t="n"/>
      <c r="I7" s="85" t="n"/>
      <c r="J7" s="85" t="n"/>
      <c r="K7" s="85" t="n"/>
      <c r="L7" s="85" t="n"/>
      <c r="M7" s="84" t="n"/>
    </row>
    <row r="8">
      <c r="B8" s="73" t="n">
        <v>1.1</v>
      </c>
      <c r="C8" s="130" t="inlineStr">
        <is>
          <t>Family Residence — 4812 Mockingbird Ln, Midland, TX</t>
        </is>
      </c>
      <c r="D8" t="inlineStr">
        <is>
          <t>3/1/2026</t>
        </is>
      </c>
      <c r="E8" s="131" t="n">
        <v>685000</v>
      </c>
      <c r="F8" s="87" t="n"/>
      <c r="G8" t="n">
        <v>-735000</v>
      </c>
      <c r="H8" t="n">
        <v>125000</v>
      </c>
      <c r="I8" s="88" t="n"/>
      <c r="J8" s="74">
        <f>E8+F8+G8-H8-I8</f>
        <v/>
      </c>
      <c r="M8" s="132" t="inlineStr">
        <is>
          <t>UNDERWATER. Tommy claims $125K SP (grandmother inheritance). Commingling disputed.</t>
        </is>
      </c>
    </row>
    <row r="9">
      <c r="B9" s="73" t="n">
        <v>1.2</v>
      </c>
      <c r="C9" s="130" t="inlineStr">
        <is>
          <t>Fort Worth Rental — 2147 Stadium Dr, Fort Worth, TX</t>
        </is>
      </c>
      <c r="E9" s="131" t="n"/>
      <c r="F9" s="87" t="n"/>
      <c r="I9" s="88" t="n"/>
      <c r="M9" s="132" t="inlineStr">
        <is>
          <t>Angela signed 12-mo lease + furnished w/ $18K from joint savings. UNILATERAL.</t>
        </is>
      </c>
    </row>
    <row r="10">
      <c r="C10" s="86" t="n"/>
      <c r="E10" s="7" t="n"/>
      <c r="H10" s="8" t="n"/>
      <c r="I10" s="11" t="n"/>
      <c r="J10" s="74">
        <f>E10+F10+G10-H10-I10</f>
        <v/>
      </c>
      <c r="M10" s="89" t="n"/>
    </row>
    <row r="11" ht="21" customHeight="1">
      <c r="B11" s="83" t="n">
        <v>2</v>
      </c>
      <c r="C11" s="84" t="inlineStr">
        <is>
          <t xml:space="preserve">Mineral Interests </t>
        </is>
      </c>
      <c r="D11" s="84" t="n"/>
      <c r="E11" s="85" t="n"/>
      <c r="F11" s="85" t="n"/>
      <c r="G11" s="4" t="n"/>
      <c r="H11" s="85" t="n"/>
      <c r="I11" s="85" t="n"/>
      <c r="J11" s="85" t="n"/>
      <c r="K11" s="85" t="n"/>
      <c r="L11" s="85" t="n"/>
      <c r="M11" s="84" t="n"/>
    </row>
    <row r="12">
      <c r="B12" s="73" t="n">
        <v>2.1</v>
      </c>
      <c r="C12" s="90" t="inlineStr">
        <is>
          <t>Norris Permian Ventures — WI in Spraberry #7 (8.5%)</t>
        </is>
      </c>
      <c r="D12" s="91" t="n"/>
      <c r="E12" s="7" t="n">
        <v>45000</v>
      </c>
      <c r="H12" s="8" t="n"/>
      <c r="I12" s="11" t="n"/>
      <c r="J12" s="74">
        <f>E12+F12+G12-H12-I12</f>
        <v/>
      </c>
      <c r="M12" s="91" t="inlineStr">
        <is>
          <t>Connected to Cooper. Speculative. Needs valuation.</t>
        </is>
      </c>
    </row>
    <row r="13">
      <c r="B13" s="73" t="n">
        <v>2.2</v>
      </c>
      <c r="C13" t="inlineStr">
        <is>
          <t>Davis Mountain Exploration — WI in Wolfcamp A-1 (4.2%)</t>
        </is>
      </c>
      <c r="E13" s="7" t="n">
        <v>38000</v>
      </c>
      <c r="H13" s="8" t="n"/>
      <c r="I13" s="11" t="n"/>
      <c r="M13" s="89" t="inlineStr">
        <is>
          <t>Producing. Revenue ~$800/mo.</t>
        </is>
      </c>
    </row>
    <row r="14">
      <c r="E14" s="7" t="n"/>
      <c r="H14" s="8" t="n"/>
      <c r="I14" s="11" t="n"/>
      <c r="M14" s="89" t="n"/>
    </row>
    <row r="15" ht="21" customHeight="1">
      <c r="B15" s="83" t="n">
        <v>3</v>
      </c>
      <c r="C15" s="84" t="inlineStr">
        <is>
          <t>Cash Accounts with Financial Institutions</t>
        </is>
      </c>
      <c r="D15" s="84" t="n"/>
      <c r="E15" s="85" t="n"/>
      <c r="F15" s="85" t="n"/>
      <c r="G15" s="4" t="n"/>
      <c r="H15" s="85" t="n"/>
      <c r="I15" s="85" t="n"/>
      <c r="J15" s="85" t="n"/>
      <c r="K15" s="85" t="n"/>
      <c r="L15" s="85" t="n"/>
      <c r="M15" s="84" t="n"/>
    </row>
    <row r="16">
      <c r="B16" s="73" t="n">
        <v>3.1</v>
      </c>
      <c r="C16" s="92" t="inlineStr">
        <is>
          <t>Frost Bank — Joint Checking #...4821</t>
        </is>
      </c>
      <c r="E16" s="7" t="n">
        <v>11200</v>
      </c>
      <c r="H16" s="8" t="n"/>
      <c r="I16" s="11" t="n"/>
      <c r="J16" s="74">
        <f>E16+F16+G16-H16-I16</f>
        <v/>
      </c>
      <c r="M16" s="89" t="inlineStr">
        <is>
          <t>Bal. 2/28/2026</t>
        </is>
      </c>
    </row>
    <row r="17">
      <c r="B17" s="73" t="n">
        <v>3.2</v>
      </c>
      <c r="C17" s="92" t="inlineStr">
        <is>
          <t>Frost Bank — Joint Savings #...4835</t>
        </is>
      </c>
      <c r="E17" s="7" t="n">
        <v>3800</v>
      </c>
      <c r="H17" s="8" t="n"/>
      <c r="I17" s="11" t="n"/>
      <c r="J17" s="74">
        <f>E17+F17+G17-H17-I17</f>
        <v/>
      </c>
      <c r="M17" s="89" t="inlineStr">
        <is>
          <t>Was $21,800 before Angela withdrew $18K for Fort Worth.</t>
        </is>
      </c>
    </row>
    <row r="18">
      <c r="B18" s="73" t="n">
        <v>3.3</v>
      </c>
      <c r="C18" t="inlineStr">
        <is>
          <t>Frost Bank — Tommy Personal #...7703</t>
        </is>
      </c>
      <c r="E18" s="7" t="n">
        <v>6400</v>
      </c>
      <c r="H18" s="8" t="n">
        <v>6400</v>
      </c>
      <c r="I18" s="11" t="n"/>
      <c r="J18" s="74">
        <f>E18+F18+G18-H18-I18</f>
        <v/>
      </c>
      <c r="M18" s="89" t="n"/>
    </row>
    <row r="19">
      <c r="B19" s="73" t="n">
        <v>3.4</v>
      </c>
      <c r="C19" t="inlineStr">
        <is>
          <t>Chase — Angela Personal #...2291</t>
        </is>
      </c>
      <c r="E19" s="7" t="n">
        <v>2100</v>
      </c>
      <c r="H19" s="8" t="n"/>
      <c r="I19" s="11" t="n">
        <v>2100</v>
      </c>
      <c r="J19" s="74">
        <f>E19+F19+G19-H19-I19</f>
        <v/>
      </c>
      <c r="M19" s="89" t="n"/>
    </row>
    <row r="20">
      <c r="E20" s="7" t="n"/>
      <c r="H20" s="8" t="n"/>
      <c r="I20" s="11" t="n"/>
      <c r="M20" s="89" t="n"/>
    </row>
    <row r="21" ht="21" customHeight="1">
      <c r="B21" s="83" t="n">
        <v>4</v>
      </c>
      <c r="C21" s="84" t="inlineStr">
        <is>
          <t>Brokerage/Mutual Fund Accounts/Cryptocurrency</t>
        </is>
      </c>
      <c r="D21" s="84" t="n"/>
      <c r="E21" s="85" t="n"/>
      <c r="F21" s="85" t="n"/>
      <c r="G21" s="4" t="n"/>
      <c r="H21" s="85" t="n"/>
      <c r="I21" s="85" t="n"/>
      <c r="J21" s="85" t="n"/>
      <c r="K21" s="85" t="n"/>
      <c r="L21" s="85" t="n"/>
      <c r="M21" s="84" t="n"/>
    </row>
    <row r="22">
      <c r="B22" s="73" t="n">
        <v>4.1</v>
      </c>
      <c r="C22" s="133" t="inlineStr">
        <is>
          <t>Qualified Opportunity Zone Fund — Permian QOZ Partners LP</t>
        </is>
      </c>
      <c r="D22" s="92" t="n"/>
      <c r="E22" s="134" t="n">
        <v>285000</v>
      </c>
      <c r="H22" s="8" t="n"/>
      <c r="I22" s="11" t="n"/>
      <c r="J22" s="74">
        <f>E22+F22+G22-H22-I22</f>
        <v/>
      </c>
      <c r="M22" s="135" t="inlineStr">
        <is>
          <t>UNDISCLOSED. Deferred gain ~$215K from Exxon RSU sale. TAX BOMB 12/31/2026 — full gain taxable, no step-up.</t>
        </is>
      </c>
    </row>
    <row r="23" ht="17" customHeight="1">
      <c r="B23" s="73" t="n">
        <v>4.2</v>
      </c>
      <c r="C23" s="133" t="inlineStr">
        <is>
          <t>Gold &amp; Precious Metals — Safe Deposit Box, Midland National Bank</t>
        </is>
      </c>
      <c r="D23" s="92" t="n"/>
      <c r="E23" s="134" t="n">
        <v>78000</v>
      </c>
      <c r="H23" s="8" t="n"/>
      <c r="I23" s="11" t="n"/>
      <c r="J23" s="74">
        <f>E23+F23+G23-H23-I23</f>
        <v/>
      </c>
      <c r="M23" s="135" t="inlineStr">
        <is>
          <t>UNDISCLOSED. Tommy purchasing since ~2019. Angela unaware.</t>
        </is>
      </c>
    </row>
    <row r="24" ht="17" customHeight="1">
      <c r="B24" s="73" t="n">
        <v>4.3</v>
      </c>
      <c r="C24" s="92" t="n"/>
      <c r="D24" s="92" t="n"/>
      <c r="E24" s="7" t="n"/>
      <c r="H24" s="8" t="n"/>
      <c r="I24" s="11" t="n"/>
      <c r="J24" s="74">
        <f>E24+F24+G24-H24-I24</f>
        <v/>
      </c>
      <c r="M24" s="89" t="n"/>
    </row>
    <row r="25" ht="17" customHeight="1">
      <c r="C25" s="92" t="n"/>
      <c r="D25" s="92" t="n"/>
      <c r="E25" s="7" t="n"/>
      <c r="H25" s="8" t="n"/>
      <c r="I25" s="11" t="n"/>
      <c r="M25" s="89" t="n"/>
    </row>
    <row r="26" ht="17" customHeight="1">
      <c r="B26" s="83" t="n">
        <v>5</v>
      </c>
      <c r="C26" s="84" t="inlineStr">
        <is>
          <t>Publicly Traded Stocks, Bonds, and Other Securities Certificates</t>
        </is>
      </c>
      <c r="D26" s="84" t="n"/>
      <c r="E26" s="85" t="n"/>
      <c r="F26" s="85" t="n"/>
      <c r="G26" s="4" t="n"/>
      <c r="H26" s="85" t="n"/>
      <c r="I26" s="85" t="n"/>
      <c r="J26" s="85" t="n"/>
      <c r="K26" s="85" t="n"/>
      <c r="L26" s="85" t="n"/>
      <c r="M26" s="84" t="n"/>
    </row>
    <row r="27">
      <c r="B27" s="73" t="n">
        <v>5.1</v>
      </c>
      <c r="C27" s="90" t="inlineStr">
        <is>
          <t>None — liquidated during prior bankruptcy</t>
        </is>
      </c>
      <c r="D27" s="91" t="n"/>
      <c r="E27" s="7" t="n"/>
      <c r="H27" s="8" t="n"/>
      <c r="I27" s="11" t="n"/>
      <c r="J27" s="74">
        <f>E27+F27+G27-H27-I27</f>
        <v/>
      </c>
      <c r="M27" s="91" t="inlineStr">
        <is>
          <t>Wiped out ~2016</t>
        </is>
      </c>
    </row>
    <row r="28" ht="17" customHeight="1">
      <c r="B28" s="73" t="n">
        <v>5.2</v>
      </c>
      <c r="E28" s="7" t="n"/>
      <c r="H28" s="8" t="n"/>
      <c r="I28" s="11" t="n"/>
      <c r="J28" s="74">
        <f>E28+F28+G28-H28-I28</f>
        <v/>
      </c>
      <c r="M28" s="89" t="n"/>
    </row>
    <row r="29" ht="17" customHeight="1">
      <c r="E29" s="7" t="n"/>
      <c r="H29" s="8" t="n"/>
      <c r="I29" s="11" t="n"/>
      <c r="M29" s="89" t="n"/>
    </row>
    <row r="30" ht="17" customHeight="1">
      <c r="B30" s="83" t="n">
        <v>6</v>
      </c>
      <c r="C30" s="84" t="inlineStr">
        <is>
          <t xml:space="preserve">Stock Options/RSU/PSU </t>
        </is>
      </c>
      <c r="D30" s="84" t="n"/>
      <c r="E30" s="85" t="n"/>
      <c r="F30" s="85" t="n"/>
      <c r="G30" s="4" t="n"/>
      <c r="H30" s="85" t="n"/>
      <c r="I30" s="85" t="n"/>
      <c r="J30" s="85" t="n"/>
      <c r="K30" s="85" t="n"/>
      <c r="L30" s="85" t="n"/>
      <c r="M30" s="84" t="n"/>
    </row>
    <row r="31">
      <c r="B31" s="73" t="n">
        <v>6.1</v>
      </c>
      <c r="C31" s="90" t="inlineStr">
        <is>
          <t>ExxonMobil RSUs — Vested (see RSU tab)</t>
        </is>
      </c>
      <c r="D31" s="91" t="n"/>
      <c r="E31" s="7" t="n">
        <v>97500</v>
      </c>
      <c r="H31" s="8" t="n">
        <v>18200</v>
      </c>
      <c r="I31" s="11" t="n"/>
      <c r="J31" s="74">
        <f>E31+F31+G31-H31-I31</f>
        <v/>
      </c>
      <c r="M31" s="91" t="inlineStr">
        <is>
          <t>Grants 2006-2014. Premarital tranches = SP.</t>
        </is>
      </c>
    </row>
    <row r="32" ht="17" customHeight="1">
      <c r="B32" s="73" t="n">
        <v>6.2</v>
      </c>
      <c r="C32" s="136" t="inlineStr">
        <is>
          <t>Robotic Roughneck LLC — 83(b) Equity</t>
        </is>
      </c>
      <c r="E32" s="134" t="n">
        <v>325000</v>
      </c>
      <c r="H32" s="8" t="n"/>
      <c r="I32" s="11" t="n"/>
      <c r="J32" s="74">
        <f>E32+F32+G32-H32-I32</f>
        <v/>
      </c>
      <c r="M32" s="135" t="inlineStr">
        <is>
          <t>UNDISCLOSED. 83(b) election. Oilfield automation co. pending acquisition. $200K-$400K est.</t>
        </is>
      </c>
    </row>
    <row r="33" ht="17" customHeight="1">
      <c r="E33" s="7" t="n"/>
      <c r="H33" s="8" t="n"/>
      <c r="I33" s="11" t="n"/>
      <c r="M33" s="89" t="n"/>
    </row>
    <row r="34" ht="21" customHeight="1">
      <c r="B34" s="83" t="n">
        <v>7</v>
      </c>
      <c r="C34" s="84" t="inlineStr">
        <is>
          <t xml:space="preserve">Bonuses </t>
        </is>
      </c>
      <c r="D34" s="84" t="n"/>
      <c r="E34" s="85" t="n"/>
      <c r="F34" s="85" t="n"/>
      <c r="G34" s="4" t="n"/>
      <c r="H34" s="85" t="n"/>
      <c r="I34" s="85" t="n"/>
      <c r="J34" s="85" t="n"/>
      <c r="K34" s="85" t="n"/>
      <c r="L34" s="85" t="n"/>
      <c r="M34" s="84" t="n"/>
    </row>
    <row r="35">
      <c r="B35" s="73" t="n">
        <v>7.1</v>
      </c>
      <c r="C35" s="86" t="inlineStr">
        <is>
          <t>2026 Production Bonus (est.)</t>
        </is>
      </c>
      <c r="E35" s="7" t="n">
        <v>85000</v>
      </c>
      <c r="H35" s="8" t="n"/>
      <c r="I35" s="11" t="n"/>
      <c r="J35" s="74">
        <f>E35+F35+G35-H35-I35</f>
        <v/>
      </c>
      <c r="M35" s="89" t="inlineStr">
        <is>
          <t>Variable — $75/bbl est. Could be $0-$150K.</t>
        </is>
      </c>
    </row>
    <row r="36">
      <c r="C36" s="86" t="n"/>
      <c r="E36" s="7" t="n"/>
      <c r="H36" s="8" t="n"/>
      <c r="I36" s="11" t="n"/>
      <c r="M36" s="89" t="n"/>
    </row>
    <row r="37" ht="21" customHeight="1">
      <c r="B37" s="83" t="n">
        <v>8</v>
      </c>
      <c r="C37" s="84" t="inlineStr">
        <is>
          <t xml:space="preserve">Closely Held Business Interests </t>
        </is>
      </c>
      <c r="D37" s="84" t="n"/>
      <c r="E37" s="85" t="n"/>
      <c r="F37" s="85" t="n"/>
      <c r="G37" s="4" t="n"/>
      <c r="H37" s="85" t="n"/>
      <c r="I37" s="85" t="n"/>
      <c r="J37" s="85" t="n"/>
      <c r="K37" s="85" t="n"/>
      <c r="L37" s="85" t="n"/>
      <c r="M37" s="84" t="n"/>
    </row>
    <row r="38">
      <c r="B38" s="73" t="n">
        <v>8.1</v>
      </c>
      <c r="C38" s="86" t="inlineStr">
        <is>
          <t>See 6.2 — Robotic Roughneck (cross-ref)</t>
        </is>
      </c>
      <c r="E38" s="7" t="n"/>
      <c r="H38" s="8" t="n"/>
      <c r="I38" s="11" t="n"/>
      <c r="J38" s="74">
        <f>E38+F38+G38-H38-I38</f>
        <v/>
      </c>
      <c r="M38" s="89" t="inlineStr">
        <is>
          <t>Avoid double-counting</t>
        </is>
      </c>
    </row>
    <row r="39">
      <c r="B39" s="73" t="n">
        <v>8.199999999999999</v>
      </c>
      <c r="C39" t="inlineStr">
        <is>
          <t>Oil &amp; Gas WIs — see Mineral Interests (cross-ref)</t>
        </is>
      </c>
      <c r="E39" s="7" t="n"/>
      <c r="H39" s="8" t="n"/>
      <c r="I39" s="11" t="n"/>
      <c r="J39" s="74">
        <f>E39+F39+G39-H39-I39</f>
        <v/>
      </c>
      <c r="M39" s="89" t="inlineStr">
        <is>
          <t>See 2.1, 2.2</t>
        </is>
      </c>
    </row>
    <row r="40">
      <c r="E40" s="7" t="n"/>
      <c r="H40" s="8" t="n"/>
      <c r="I40" s="11" t="n"/>
      <c r="M40" s="89" t="n"/>
    </row>
    <row r="41" ht="21" customHeight="1">
      <c r="B41" s="83" t="n">
        <v>9</v>
      </c>
      <c r="C41" s="84" t="inlineStr">
        <is>
          <t>Retirement Accounts</t>
        </is>
      </c>
      <c r="D41" s="84" t="n"/>
      <c r="E41" s="85" t="n"/>
      <c r="F41" s="85" t="n"/>
      <c r="G41" s="4" t="n"/>
      <c r="H41" s="85" t="n"/>
      <c r="I41" s="85" t="n"/>
      <c r="J41" s="85" t="n"/>
      <c r="K41" s="85" t="n"/>
      <c r="L41" s="85" t="n"/>
      <c r="M41" s="84" t="n"/>
    </row>
    <row r="42">
      <c r="B42" s="93" t="inlineStr">
        <is>
          <t>9.A</t>
        </is>
      </c>
      <c r="C42" s="10" t="inlineStr">
        <is>
          <t>Defined Contribution Plans (401(k), 304(b))</t>
        </is>
      </c>
      <c r="E42" s="7" t="n"/>
      <c r="H42" s="8" t="n"/>
      <c r="I42" s="11" t="n"/>
      <c r="M42" s="89" t="n"/>
    </row>
    <row r="43">
      <c r="B43" s="73" t="inlineStr">
        <is>
          <t>9.A.1</t>
        </is>
      </c>
      <c r="C43" s="86" t="inlineStr">
        <is>
          <t>Fidelity 401(k) — Tommy</t>
        </is>
      </c>
      <c r="E43" s="7" t="n">
        <v>38500</v>
      </c>
      <c r="H43" s="8" t="n"/>
      <c r="I43" s="11" t="n"/>
      <c r="J43" s="74">
        <f>E43+F43+G43-H43-I43</f>
        <v/>
      </c>
      <c r="M43" s="89" t="inlineStr">
        <is>
          <t>Modest. Prior BK wiped savings.</t>
        </is>
      </c>
    </row>
    <row r="44" ht="17" customHeight="1">
      <c r="B44" s="73" t="inlineStr">
        <is>
          <t>9.A.2</t>
        </is>
      </c>
      <c r="C44" s="92" t="inlineStr">
        <is>
          <t>Vanguard IRA — Angela</t>
        </is>
      </c>
      <c r="D44" s="92" t="n"/>
      <c r="E44" s="7" t="n">
        <v>14200</v>
      </c>
      <c r="H44" s="8" t="n"/>
      <c r="I44" s="11" t="n"/>
      <c r="J44" s="74">
        <f>E44+F44+G44-H44-I44</f>
        <v/>
      </c>
      <c r="M44" s="89" t="inlineStr">
        <is>
          <t>Rollover ~2010. Minimal since.</t>
        </is>
      </c>
    </row>
    <row r="45" ht="21" customHeight="1">
      <c r="B45" s="93" t="inlineStr">
        <is>
          <t>9.B</t>
        </is>
      </c>
      <c r="C45" s="12" t="inlineStr">
        <is>
          <t>Defined Benefit Plan (any plan that is not a defined contribution plan)</t>
        </is>
      </c>
      <c r="E45" s="7" t="n"/>
      <c r="H45" s="8" t="n"/>
      <c r="I45" s="11" t="n"/>
      <c r="M45" s="89" t="n"/>
    </row>
    <row r="46">
      <c r="B46" s="73" t="inlineStr">
        <is>
          <t>9.B.1</t>
        </is>
      </c>
      <c r="C46" s="86" t="inlineStr">
        <is>
          <t>ExxonMobil Pension — Tommy</t>
        </is>
      </c>
      <c r="E46" s="7" t="n">
        <v>985000</v>
      </c>
      <c r="H46" s="8" t="n">
        <v>271269</v>
      </c>
      <c r="I46" s="11" t="n"/>
      <c r="J46" s="74">
        <f>E46+F46+G46-H46-I46</f>
        <v/>
      </c>
      <c r="M46" s="89" t="inlineStr">
        <is>
          <t>Coverture: 100/138 mo = 72.46% community. See Pension tab.</t>
        </is>
      </c>
    </row>
    <row r="47" ht="21" customHeight="1">
      <c r="B47" s="93" t="inlineStr">
        <is>
          <t>9.C</t>
        </is>
      </c>
      <c r="C47" s="12" t="inlineStr">
        <is>
          <t>IRA/SEP</t>
        </is>
      </c>
      <c r="E47" s="7" t="n"/>
      <c r="H47" s="8" t="n"/>
      <c r="I47" s="11" t="n"/>
      <c r="M47" s="89" t="n"/>
    </row>
    <row r="48">
      <c r="B48" s="73" t="inlineStr">
        <is>
          <t>9.C.1</t>
        </is>
      </c>
      <c r="C48" s="86" t="n"/>
      <c r="E48" s="7" t="n"/>
      <c r="H48" s="8" t="n"/>
      <c r="I48" s="11" t="n"/>
      <c r="J48" s="74">
        <f>E48+F48+G48-H48-I48</f>
        <v/>
      </c>
      <c r="M48" s="89" t="n"/>
    </row>
    <row r="49">
      <c r="B49" s="73" t="inlineStr">
        <is>
          <t>9.C.2</t>
        </is>
      </c>
      <c r="C49" s="86" t="n"/>
      <c r="E49" s="7" t="n"/>
      <c r="H49" s="8" t="n"/>
      <c r="I49" s="11" t="n"/>
      <c r="J49" s="74">
        <f>E49+F49+G49-H49-I49</f>
        <v/>
      </c>
      <c r="M49" s="89" t="n"/>
    </row>
    <row r="50" ht="21" customHeight="1">
      <c r="B50" s="93" t="inlineStr">
        <is>
          <t>9.D</t>
        </is>
      </c>
      <c r="C50" s="12" t="inlineStr">
        <is>
          <t>Military Benefits</t>
        </is>
      </c>
      <c r="E50" s="7" t="n"/>
      <c r="H50" s="8" t="n"/>
      <c r="I50" s="11" t="n"/>
      <c r="M50" s="89" t="n"/>
    </row>
    <row r="51">
      <c r="B51" s="73" t="inlineStr">
        <is>
          <t>9.D.1</t>
        </is>
      </c>
      <c r="C51" s="86" t="n"/>
      <c r="E51" s="7" t="n"/>
      <c r="H51" s="8" t="n"/>
      <c r="I51" s="11" t="n"/>
      <c r="J51" s="74">
        <f>E51+F51+G51-H51-I51</f>
        <v/>
      </c>
      <c r="M51" s="89" t="n"/>
    </row>
    <row r="52" ht="21" customHeight="1">
      <c r="B52" s="93" t="inlineStr">
        <is>
          <t>9.E</t>
        </is>
      </c>
      <c r="C52" s="12" t="inlineStr">
        <is>
          <t>Nonqualified Plans (Not under ERISA)</t>
        </is>
      </c>
      <c r="E52" s="7" t="n"/>
      <c r="H52" s="8" t="n"/>
      <c r="I52" s="11" t="n"/>
      <c r="M52" s="89" t="n"/>
    </row>
    <row r="53">
      <c r="B53" s="73" t="inlineStr">
        <is>
          <t>9.E.1</t>
        </is>
      </c>
      <c r="C53" s="86" t="inlineStr">
        <is>
          <t>ESOP — Current Employer</t>
        </is>
      </c>
      <c r="E53" s="7" t="n">
        <v>425000</v>
      </c>
      <c r="H53" s="8" t="n"/>
      <c r="I53" s="11" t="n"/>
      <c r="J53" s="74">
        <f>E53+F53+G53-H53-I53</f>
        <v/>
      </c>
      <c r="M53" s="89" t="inlineStr">
        <is>
          <t>Private co. stock. ILLIQUID. Appraisal needed. All community.</t>
        </is>
      </c>
    </row>
    <row r="54" ht="21" customHeight="1">
      <c r="B54" s="93" t="inlineStr">
        <is>
          <t>9.F</t>
        </is>
      </c>
      <c r="C54" s="12" t="inlineStr">
        <is>
          <t>Government Benefits</t>
        </is>
      </c>
      <c r="E54" s="7" t="n"/>
      <c r="H54" s="8" t="n"/>
      <c r="I54" s="11" t="n"/>
      <c r="M54" s="89" t="n"/>
    </row>
    <row r="55">
      <c r="B55" s="73" t="inlineStr">
        <is>
          <t>9.F.1</t>
        </is>
      </c>
      <c r="C55" s="86" t="n"/>
      <c r="E55" s="7" t="n"/>
      <c r="H55" s="8" t="n"/>
      <c r="I55" s="11" t="n"/>
      <c r="J55" s="74">
        <f>E55+F55+G55-H55-I55</f>
        <v/>
      </c>
      <c r="M55" s="89" t="n"/>
    </row>
    <row r="56">
      <c r="C56" s="86" t="n"/>
      <c r="E56" s="7" t="n"/>
      <c r="H56" s="8" t="n"/>
      <c r="I56" s="11" t="n"/>
      <c r="M56" s="89" t="n"/>
    </row>
    <row r="57" ht="21" customHeight="1">
      <c r="B57" s="83" t="n">
        <v>10</v>
      </c>
      <c r="C57" s="84" t="inlineStr">
        <is>
          <t>Other Deferred Compensation Benefits</t>
        </is>
      </c>
      <c r="D57" s="84" t="n"/>
      <c r="E57" s="85" t="n"/>
      <c r="F57" s="85" t="n"/>
      <c r="G57" s="4" t="n"/>
      <c r="H57" s="85" t="n"/>
      <c r="I57" s="85" t="n"/>
      <c r="J57" s="85" t="n"/>
      <c r="K57" s="85" t="n"/>
      <c r="L57" s="85" t="n"/>
      <c r="M57" s="84" t="n"/>
    </row>
    <row r="58">
      <c r="B58" s="73" t="n">
        <v>10.1</v>
      </c>
      <c r="C58" s="136" t="inlineStr">
        <is>
          <t>Robotic Roughneck — Deferred consulting fees</t>
        </is>
      </c>
      <c r="E58" s="134" t="n">
        <v>42000</v>
      </c>
      <c r="H58" s="8" t="n"/>
      <c r="I58" s="11" t="n"/>
      <c r="J58" s="74">
        <f>E58+F58+G58-H58-I58</f>
        <v/>
      </c>
      <c r="M58" s="135" t="inlineStr">
        <is>
          <t>UNDISCLOSED. Accrued fees pending acquisition.</t>
        </is>
      </c>
    </row>
    <row r="59">
      <c r="B59" s="73" t="n">
        <v>10.2</v>
      </c>
      <c r="E59" s="7" t="n"/>
      <c r="H59" s="8" t="n"/>
      <c r="I59" s="11" t="n"/>
      <c r="M59" s="89" t="n"/>
    </row>
    <row r="60">
      <c r="E60" s="7" t="n"/>
      <c r="H60" s="8" t="n"/>
      <c r="I60" s="11" t="n"/>
      <c r="M60" s="89" t="n"/>
    </row>
    <row r="61" ht="21" customHeight="1">
      <c r="B61" s="83" t="n">
        <v>11</v>
      </c>
      <c r="C61" s="84" t="inlineStr">
        <is>
          <t>Insurance and Annuities</t>
        </is>
      </c>
      <c r="D61" s="84" t="n"/>
      <c r="E61" s="85" t="n"/>
      <c r="F61" s="85" t="n"/>
      <c r="G61" s="4" t="n"/>
      <c r="H61" s="85" t="n"/>
      <c r="I61" s="85" t="n"/>
      <c r="J61" s="85" t="n"/>
      <c r="K61" s="85" t="n"/>
      <c r="L61" s="85" t="n"/>
      <c r="M61" s="84" t="n"/>
    </row>
    <row r="62" ht="21" customHeight="1">
      <c r="B62" s="93" t="inlineStr">
        <is>
          <t>11.A</t>
        </is>
      </c>
      <c r="C62" s="94" t="inlineStr">
        <is>
          <t>Life Insurance</t>
        </is>
      </c>
      <c r="D62" s="92" t="n"/>
      <c r="E62" s="7" t="n"/>
      <c r="I62" s="88" t="n"/>
      <c r="M62" s="89" t="n"/>
    </row>
    <row r="63">
      <c r="B63" s="73" t="inlineStr">
        <is>
          <t>11.A.1</t>
        </is>
      </c>
      <c r="C63" s="92" t="inlineStr">
        <is>
          <t>Northwestern Mutual — Tommy whole life</t>
        </is>
      </c>
      <c r="D63" s="92" t="n"/>
      <c r="E63" s="7" t="n">
        <v>35000</v>
      </c>
      <c r="I63" s="88" t="n"/>
      <c r="J63" s="74">
        <f>E63+F63+G63-H63-I63</f>
        <v/>
      </c>
      <c r="M63" s="89" t="inlineStr">
        <is>
          <t>CSV. Face $500K.</t>
        </is>
      </c>
    </row>
    <row r="64">
      <c r="B64" s="93" t="inlineStr">
        <is>
          <t>11.B</t>
        </is>
      </c>
      <c r="C64" s="10" t="inlineStr">
        <is>
          <t>Annuites</t>
        </is>
      </c>
      <c r="E64" s="95" t="n"/>
      <c r="I64" s="88" t="n"/>
      <c r="M64" s="89" t="n"/>
    </row>
    <row r="65">
      <c r="B65" s="73" t="inlineStr">
        <is>
          <t>11.B.1</t>
        </is>
      </c>
      <c r="C65" s="86" t="n"/>
      <c r="E65" s="95" t="n"/>
      <c r="I65" s="88" t="n"/>
      <c r="J65" s="74">
        <f>E65+F65+G65-H65-I65</f>
        <v/>
      </c>
      <c r="M65" s="89" t="n"/>
    </row>
    <row r="66" ht="21" customHeight="1">
      <c r="B66" s="93" t="inlineStr">
        <is>
          <t>11.C</t>
        </is>
      </c>
      <c r="C66" s="12" t="inlineStr">
        <is>
          <t>Health Savings Accounts</t>
        </is>
      </c>
      <c r="E66" s="95" t="n"/>
      <c r="I66" s="88" t="n"/>
      <c r="M66" s="89" t="n"/>
    </row>
    <row r="67">
      <c r="B67" s="73" t="inlineStr">
        <is>
          <t>11.C.1</t>
        </is>
      </c>
      <c r="C67" s="86" t="inlineStr">
        <is>
          <t>Optum HSA — Tommy</t>
        </is>
      </c>
      <c r="E67" s="95" t="n">
        <v>8200</v>
      </c>
      <c r="I67" s="88" t="n"/>
      <c r="J67" s="74">
        <f>E67+F67+G67-H67-I67</f>
        <v/>
      </c>
      <c r="M67" s="89" t="n"/>
    </row>
    <row r="68" ht="21" customHeight="1">
      <c r="B68" s="93" t="inlineStr">
        <is>
          <t>11.D</t>
        </is>
      </c>
      <c r="C68" s="12" t="inlineStr">
        <is>
          <t>Medical Savings Accounts</t>
        </is>
      </c>
      <c r="E68" s="95" t="n"/>
      <c r="I68" s="88" t="n"/>
      <c r="M68" s="89" t="n"/>
    </row>
    <row r="69">
      <c r="B69" s="73" t="inlineStr">
        <is>
          <t>11.D.1</t>
        </is>
      </c>
      <c r="C69" s="86" t="n"/>
      <c r="E69" s="95" t="n"/>
      <c r="I69" s="88" t="n"/>
      <c r="J69" s="74">
        <f>E69+F69+G69-H69-I69</f>
        <v/>
      </c>
      <c r="M69" s="89" t="n"/>
    </row>
    <row r="70">
      <c r="C70" s="86" t="n"/>
      <c r="E70" s="95" t="n"/>
      <c r="I70" s="88" t="n"/>
      <c r="M70" s="89" t="n"/>
    </row>
    <row r="71" ht="21" customHeight="1">
      <c r="B71" s="83" t="n">
        <v>12</v>
      </c>
      <c r="C71" s="84" t="inlineStr">
        <is>
          <t>Motor Vehicles, Boats, Airplanes, Motorcycles, etc.</t>
        </is>
      </c>
      <c r="D71" s="84" t="n"/>
      <c r="E71" s="85" t="n"/>
      <c r="F71" s="85" t="n"/>
      <c r="G71" s="4" t="n"/>
      <c r="H71" s="85" t="n"/>
      <c r="I71" s="85" t="n"/>
      <c r="J71" s="85" t="n"/>
      <c r="K71" s="85" t="n"/>
      <c r="L71" s="85" t="n"/>
      <c r="M71" s="84" t="n"/>
    </row>
    <row r="72">
      <c r="B72" s="73" t="n">
        <v>12.1</v>
      </c>
      <c r="C72" s="86" t="inlineStr">
        <is>
          <t>2024 Mercedes GLE 450 — Angela</t>
        </is>
      </c>
      <c r="E72" s="7" t="n">
        <v>0</v>
      </c>
      <c r="I72" s="88" t="n"/>
      <c r="J72" s="74">
        <f>E72+F72+G72-H72-I72</f>
        <v/>
      </c>
      <c r="M72" s="89" t="inlineStr">
        <is>
          <t>LEASED $1,185/mo. No equity.</t>
        </is>
      </c>
    </row>
    <row r="73">
      <c r="B73" s="73" t="n">
        <v>12.2</v>
      </c>
      <c r="C73" t="inlineStr">
        <is>
          <t>2022 Ford F-250 Lariat — Tommy</t>
        </is>
      </c>
      <c r="E73" s="7" t="n">
        <v>47000</v>
      </c>
      <c r="I73" s="88" t="n"/>
      <c r="J73" s="74">
        <f>E73+F73+G73-H73-I73</f>
        <v/>
      </c>
      <c r="M73" s="89" t="inlineStr">
        <is>
          <t>Owned. Paid off.</t>
        </is>
      </c>
    </row>
    <row r="74">
      <c r="B74" s="73" t="n">
        <v>12.3</v>
      </c>
      <c r="C74" t="inlineStr">
        <is>
          <t>2021 Toyota 4Runner — Ainsley</t>
        </is>
      </c>
      <c r="E74" s="7" t="n">
        <v>28000</v>
      </c>
      <c r="I74" s="88" t="n"/>
      <c r="J74" s="74">
        <f>E74+F74+G74-H74-I74</f>
        <v/>
      </c>
      <c r="M74" s="89" t="inlineStr">
        <is>
          <t>Title in Tommy name.</t>
        </is>
      </c>
    </row>
    <row r="75">
      <c r="B75" s="73" t="n">
        <v>12.4</v>
      </c>
      <c r="C75" t="inlineStr">
        <is>
          <t>2019 Chevy Silverado — Cooper</t>
        </is>
      </c>
      <c r="E75" s="7" t="n">
        <v>22000</v>
      </c>
      <c r="I75" s="88" t="n"/>
      <c r="J75" s="74">
        <f>E75+F75+G75-H75-I75</f>
        <v/>
      </c>
      <c r="M75" s="89" t="inlineStr">
        <is>
          <t>Cooper drives daily.</t>
        </is>
      </c>
    </row>
    <row r="76">
      <c r="B76" s="73" t="n">
        <v>12.5</v>
      </c>
      <c r="E76" s="7" t="n"/>
      <c r="I76" s="88" t="n"/>
      <c r="J76" s="74">
        <f>E76+F76+G76-H76-I76</f>
        <v/>
      </c>
      <c r="M76" s="89" t="n"/>
    </row>
    <row r="77">
      <c r="E77" s="7" t="n"/>
      <c r="I77" s="88" t="n"/>
      <c r="M77" s="89" t="n"/>
    </row>
    <row r="78" ht="21" customHeight="1">
      <c r="B78" s="83" t="n">
        <v>13</v>
      </c>
      <c r="C78" s="84" t="inlineStr">
        <is>
          <t xml:space="preserve">Money Owed </t>
        </is>
      </c>
      <c r="D78" s="84" t="n"/>
      <c r="E78" s="85" t="n"/>
      <c r="F78" s="85" t="n"/>
      <c r="G78" s="4" t="n"/>
      <c r="H78" s="85" t="n"/>
      <c r="I78" s="85" t="n"/>
      <c r="J78" s="85" t="n"/>
      <c r="K78" s="85" t="n"/>
      <c r="L78" s="85" t="n"/>
      <c r="M78" s="84" t="n"/>
    </row>
    <row r="79">
      <c r="B79" s="73" t="n">
        <v>13.1</v>
      </c>
      <c r="C79" s="137" t="inlineStr">
        <is>
          <t>Casino Winnings — Angela ($300K)</t>
        </is>
      </c>
      <c r="D79" s="91" t="n"/>
      <c r="E79" s="131" t="n">
        <v>300000</v>
      </c>
      <c r="I79" s="88" t="n"/>
      <c r="M79" s="138" t="inlineStr">
        <is>
          <t>DISPUTED. Won at Winstar. CP or gift?</t>
        </is>
      </c>
    </row>
    <row r="80">
      <c r="C80" s="90" t="n"/>
      <c r="D80" s="91" t="n"/>
      <c r="E80" s="7" t="n"/>
      <c r="I80" s="88" t="n"/>
      <c r="M80" s="91" t="n"/>
    </row>
    <row r="81" ht="21" customHeight="1">
      <c r="B81" s="83" t="n">
        <v>14</v>
      </c>
      <c r="C81" s="84" t="inlineStr">
        <is>
          <t>Household Furniture, Furnishings, and Fixtures</t>
        </is>
      </c>
      <c r="D81" s="84" t="n"/>
      <c r="E81" s="85" t="n"/>
      <c r="F81" s="85" t="n"/>
      <c r="G81" s="4" t="n"/>
      <c r="H81" s="85" t="n"/>
      <c r="I81" s="85" t="n"/>
      <c r="J81" s="85" t="n"/>
      <c r="K81" s="85" t="n"/>
      <c r="L81" s="85" t="n"/>
      <c r="M81" s="84" t="n"/>
    </row>
    <row r="82">
      <c r="B82" s="73" t="n">
        <v>14.1</v>
      </c>
      <c r="C82" s="90" t="inlineStr">
        <is>
          <t>Household furnishings — Midland home</t>
        </is>
      </c>
      <c r="D82" s="91" t="n"/>
      <c r="E82" s="7" t="n">
        <v>95000</v>
      </c>
      <c r="I82" s="88" t="n"/>
      <c r="M82" s="91" t="n"/>
    </row>
    <row r="83">
      <c r="B83" s="73" t="n">
        <v>14.2</v>
      </c>
      <c r="C83" s="137" t="inlineStr">
        <is>
          <t>Fort Worth rental furnishings</t>
        </is>
      </c>
      <c r="D83" s="91" t="n"/>
      <c r="E83" s="7" t="n">
        <v>18000</v>
      </c>
      <c r="I83" s="88" t="n"/>
      <c r="M83" s="91" t="inlineStr">
        <is>
          <t>From joint savings — UNILATERAL</t>
        </is>
      </c>
    </row>
    <row r="84">
      <c r="C84" s="90" t="n"/>
      <c r="D84" s="91" t="n"/>
      <c r="E84" s="7" t="n"/>
      <c r="I84" s="88" t="n"/>
      <c r="M84" s="91" t="n"/>
    </row>
    <row r="85" ht="21" customHeight="1">
      <c r="B85" s="83" t="n">
        <v>15</v>
      </c>
      <c r="C85" s="84" t="inlineStr">
        <is>
          <t>Electronics and Computers</t>
        </is>
      </c>
      <c r="D85" s="84" t="n"/>
      <c r="E85" s="85" t="n"/>
      <c r="F85" s="85" t="n"/>
      <c r="G85" s="4" t="n"/>
      <c r="H85" s="85" t="n"/>
      <c r="I85" s="85" t="n"/>
      <c r="J85" s="85" t="n"/>
      <c r="K85" s="85" t="n"/>
      <c r="L85" s="85" t="inlineStr">
        <is>
          <t xml:space="preserve"> </t>
        </is>
      </c>
      <c r="M85" s="84" t="n"/>
    </row>
    <row r="86">
      <c r="B86" s="73" t="n">
        <v>15.1</v>
      </c>
      <c r="C86" s="90" t="n"/>
      <c r="D86" s="91" t="n"/>
      <c r="E86" s="7" t="n"/>
      <c r="I86" s="88" t="n"/>
      <c r="M86" s="91" t="n"/>
    </row>
    <row r="87">
      <c r="B87" s="73" t="n">
        <v>15.2</v>
      </c>
      <c r="C87" s="90" t="n"/>
      <c r="D87" s="91" t="n"/>
      <c r="E87" s="7" t="n"/>
      <c r="I87" s="88" t="n"/>
      <c r="M87" s="91" t="n"/>
    </row>
    <row r="88">
      <c r="C88" s="90" t="n"/>
      <c r="D88" s="91" t="n"/>
      <c r="E88" s="7" t="n"/>
      <c r="I88" s="88" t="n"/>
      <c r="M88" s="91" t="n"/>
    </row>
    <row r="89" ht="21" customHeight="1">
      <c r="B89" s="83" t="n">
        <v>16</v>
      </c>
      <c r="C89" s="84" t="inlineStr">
        <is>
          <t>Antiques, Artwork, and Collections</t>
        </is>
      </c>
      <c r="D89" s="84" t="n"/>
      <c r="E89" s="85" t="n"/>
      <c r="F89" s="85" t="n"/>
      <c r="G89" s="4" t="n"/>
      <c r="H89" s="85" t="inlineStr">
        <is>
          <t xml:space="preserve"> </t>
        </is>
      </c>
      <c r="I89" s="85" t="n"/>
      <c r="J89" s="85" t="n"/>
      <c r="K89" s="85" t="n"/>
      <c r="L89" s="85" t="n"/>
      <c r="M89" s="84" t="n"/>
    </row>
    <row r="90">
      <c r="B90" s="73" t="n">
        <v>16.1</v>
      </c>
      <c r="C90" s="90" t="inlineStr">
        <is>
          <t>Family art, photos, decor</t>
        </is>
      </c>
      <c r="D90" s="91" t="n"/>
      <c r="E90" s="7" t="n">
        <v>12000</v>
      </c>
      <c r="I90" s="88" t="n"/>
      <c r="M90" s="91" t="n"/>
    </row>
    <row r="91">
      <c r="B91" s="73" t="n">
        <v>16.2</v>
      </c>
      <c r="C91" s="90" t="n"/>
      <c r="D91" s="91" t="n"/>
      <c r="E91" s="7" t="n"/>
      <c r="I91" s="88" t="n"/>
      <c r="M91" s="91" t="n"/>
    </row>
    <row r="92">
      <c r="C92" s="90" t="n"/>
      <c r="D92" s="91" t="n"/>
      <c r="E92" s="7" t="n"/>
      <c r="I92" s="88" t="n"/>
      <c r="M92" s="91" t="n"/>
    </row>
    <row r="93" ht="21" customHeight="1">
      <c r="B93" s="83" t="n">
        <v>17</v>
      </c>
      <c r="C93" s="84" t="inlineStr">
        <is>
          <t>Misc. Sporting Goods and Firearms</t>
        </is>
      </c>
      <c r="D93" s="84" t="n"/>
      <c r="E93" s="85" t="n"/>
      <c r="F93" s="85" t="n"/>
      <c r="G93" s="4" t="n"/>
      <c r="H93" s="85" t="n"/>
      <c r="I93" s="85" t="n"/>
      <c r="J93" s="85" t="n"/>
      <c r="K93" s="85" t="n"/>
      <c r="L93" s="85" t="n"/>
      <c r="M93" s="84" t="n"/>
    </row>
    <row r="94">
      <c r="B94" s="73" t="n">
        <v>17.1</v>
      </c>
      <c r="C94" s="90" t="inlineStr">
        <is>
          <t>Tommy — rifles/shotguns (4)</t>
        </is>
      </c>
      <c r="D94" s="91" t="n"/>
      <c r="E94" s="7" t="n">
        <v>8500</v>
      </c>
      <c r="I94" s="88" t="n"/>
      <c r="K94" t="n">
        <v>8500</v>
      </c>
      <c r="M94" s="91" t="n"/>
    </row>
    <row r="95">
      <c r="B95" s="73" t="n">
        <v>17.2</v>
      </c>
      <c r="C95" s="90" t="n"/>
      <c r="D95" s="91" t="n"/>
      <c r="E95" s="7" t="n"/>
      <c r="I95" s="88" t="n"/>
      <c r="M95" s="91" t="n"/>
    </row>
    <row r="96">
      <c r="C96" s="90" t="n"/>
      <c r="D96" s="91" t="n"/>
      <c r="E96" s="7" t="n"/>
      <c r="I96" s="88" t="n"/>
      <c r="M96" s="91" t="n"/>
    </row>
    <row r="97" ht="21" customHeight="1">
      <c r="B97" s="83" t="n">
        <v>18</v>
      </c>
      <c r="C97" s="84" t="inlineStr">
        <is>
          <t>Jewelry and Other Personal Items</t>
        </is>
      </c>
      <c r="D97" s="84" t="n"/>
      <c r="E97" s="85" t="n"/>
      <c r="F97" s="85" t="n"/>
      <c r="G97" s="4" t="n"/>
      <c r="H97" s="85" t="n"/>
      <c r="I97" s="85" t="n"/>
      <c r="J97" s="85" t="n"/>
      <c r="K97" s="85" t="n"/>
      <c r="L97" s="85" t="n"/>
      <c r="M97" s="84" t="n"/>
    </row>
    <row r="98">
      <c r="B98" s="73" t="n">
        <v>18.1</v>
      </c>
      <c r="C98" s="90" t="inlineStr">
        <is>
          <t>Angela — engagement ring, wedding band, jewelry</t>
        </is>
      </c>
      <c r="D98" s="91" t="n"/>
      <c r="E98" s="7" t="n">
        <v>52000</v>
      </c>
      <c r="I98" s="88" t="n"/>
      <c r="L98" t="n">
        <v>52000</v>
      </c>
      <c r="M98" s="91" t="n"/>
    </row>
    <row r="99">
      <c r="B99" s="73" t="n">
        <v>18.2</v>
      </c>
      <c r="C99" s="90" t="inlineStr">
        <is>
          <t>Tommy — Rolex Submariner, wedding band</t>
        </is>
      </c>
      <c r="D99" s="91" t="n"/>
      <c r="E99" s="7" t="n">
        <v>14000</v>
      </c>
      <c r="I99" s="88" t="n"/>
      <c r="K99" t="n">
        <v>14000</v>
      </c>
      <c r="M99" s="91" t="n"/>
    </row>
    <row r="100">
      <c r="C100" s="90" t="n"/>
      <c r="D100" s="91" t="n"/>
      <c r="E100" s="7" t="n"/>
      <c r="I100" s="88" t="n"/>
      <c r="M100" s="91" t="n"/>
    </row>
    <row r="101" ht="21" customHeight="1">
      <c r="B101" s="83" t="n">
        <v>19</v>
      </c>
      <c r="C101" s="84" t="inlineStr">
        <is>
          <t>Livestock</t>
        </is>
      </c>
      <c r="D101" s="84" t="n"/>
      <c r="E101" s="85" t="n"/>
      <c r="F101" s="85" t="n"/>
      <c r="G101" s="4" t="n"/>
      <c r="H101" s="85" t="n"/>
      <c r="I101" s="85" t="n"/>
      <c r="J101" s="85" t="n"/>
      <c r="K101" s="85" t="n"/>
      <c r="L101" s="85" t="n"/>
      <c r="M101" s="84" t="n"/>
    </row>
    <row r="102">
      <c r="B102" s="73" t="n">
        <v>19.1</v>
      </c>
      <c r="C102" s="90" t="n"/>
      <c r="D102" s="91" t="n"/>
      <c r="E102" s="7" t="n"/>
      <c r="I102" s="88" t="n"/>
      <c r="M102" s="91" t="n"/>
    </row>
    <row r="103">
      <c r="B103" s="73" t="n">
        <v>19.2</v>
      </c>
      <c r="C103" s="90" t="n"/>
      <c r="D103" s="91" t="n"/>
      <c r="E103" s="7" t="n"/>
      <c r="I103" s="88" t="n"/>
      <c r="M103" s="91" t="n"/>
    </row>
    <row r="104">
      <c r="C104" s="90" t="n"/>
      <c r="D104" s="91" t="n"/>
      <c r="E104" s="7" t="n"/>
      <c r="I104" s="88" t="n"/>
      <c r="M104" s="91" t="n"/>
    </row>
    <row r="105" ht="21" customHeight="1">
      <c r="B105" s="83" t="n">
        <v>20</v>
      </c>
      <c r="C105" s="84" t="inlineStr">
        <is>
          <t>Club Memberships</t>
        </is>
      </c>
      <c r="D105" s="84" t="n"/>
      <c r="E105" s="85" t="n"/>
      <c r="F105" s="85" t="n"/>
      <c r="G105" s="4" t="n"/>
      <c r="H105" s="85" t="n"/>
      <c r="I105" s="85" t="n"/>
      <c r="J105" s="85" t="n"/>
      <c r="K105" s="85" t="n"/>
      <c r="L105" s="85" t="n"/>
      <c r="M105" s="84" t="n"/>
    </row>
    <row r="106">
      <c r="B106" s="73" t="n">
        <v>20.1</v>
      </c>
      <c r="C106" s="90" t="inlineStr">
        <is>
          <t>Midland Country Club</t>
        </is>
      </c>
      <c r="D106" s="91" t="n"/>
      <c r="E106" s="7" t="n">
        <v>15000</v>
      </c>
      <c r="I106" s="88" t="n"/>
      <c r="M106" s="91" t="inlineStr">
        <is>
          <t>Initiation fee value. Dues ~$450/mo.</t>
        </is>
      </c>
    </row>
    <row r="107">
      <c r="C107" s="90" t="n"/>
      <c r="D107" s="91" t="n"/>
      <c r="E107" s="7" t="n"/>
      <c r="I107" s="88" t="n"/>
      <c r="M107" s="91" t="n"/>
    </row>
    <row r="108" ht="21" customHeight="1">
      <c r="B108" s="83" t="n">
        <v>21</v>
      </c>
      <c r="C108" s="84" t="inlineStr">
        <is>
          <t>Travel Award Benefits</t>
        </is>
      </c>
      <c r="D108" s="84" t="n"/>
      <c r="E108" s="85" t="n"/>
      <c r="F108" s="85" t="n"/>
      <c r="G108" s="4" t="n"/>
      <c r="H108" s="85" t="n"/>
      <c r="I108" s="85" t="n"/>
      <c r="J108" s="85" t="n"/>
      <c r="K108" s="85" t="n"/>
      <c r="L108" s="85" t="n"/>
      <c r="M108" s="84" t="n"/>
    </row>
    <row r="109">
      <c r="B109" s="73" t="n">
        <v>21.1</v>
      </c>
      <c r="C109" s="86" t="n"/>
      <c r="E109" s="7" t="n"/>
      <c r="I109" s="88" t="n"/>
      <c r="M109" s="89" t="n"/>
    </row>
    <row r="110">
      <c r="B110" s="73" t="n">
        <v>21.2</v>
      </c>
      <c r="C110" s="86" t="n"/>
      <c r="E110" s="7" t="n"/>
      <c r="I110" s="88" t="n"/>
      <c r="M110" s="89" t="n"/>
    </row>
    <row r="111">
      <c r="C111" s="86" t="n"/>
      <c r="E111" s="7" t="n"/>
      <c r="I111" s="88" t="n"/>
      <c r="M111" s="89" t="n"/>
    </row>
    <row r="112" ht="21" customHeight="1">
      <c r="B112" s="83" t="n">
        <v>22</v>
      </c>
      <c r="C112" s="84" t="inlineStr">
        <is>
          <t>Misc. Assets</t>
        </is>
      </c>
      <c r="D112" s="84" t="n"/>
      <c r="E112" s="85" t="n"/>
      <c r="F112" s="85" t="n"/>
      <c r="G112" s="4" t="n"/>
      <c r="H112" s="85" t="n"/>
      <c r="I112" s="85" t="n"/>
      <c r="J112" s="85" t="n"/>
      <c r="K112" s="85" t="n"/>
      <c r="L112" s="85" t="n"/>
      <c r="M112" s="84" t="n"/>
    </row>
    <row r="113">
      <c r="B113" s="73" t="n">
        <v>22.1</v>
      </c>
      <c r="C113" s="90" t="inlineStr">
        <is>
          <t>Airline miles (~180K)</t>
        </is>
      </c>
      <c r="D113" s="91" t="n"/>
      <c r="E113" s="7" t="n">
        <v>2500</v>
      </c>
      <c r="I113" s="88" t="n"/>
      <c r="M113" s="91" t="n"/>
    </row>
    <row r="114">
      <c r="B114" s="73" t="n">
        <v>22.2</v>
      </c>
      <c r="C114" s="90" t="n"/>
      <c r="D114" s="91" t="n"/>
      <c r="E114" s="7" t="n"/>
      <c r="I114" s="88" t="n"/>
      <c r="M114" s="91" t="n"/>
    </row>
    <row r="115">
      <c r="C115" s="90" t="n"/>
      <c r="D115" s="91" t="n"/>
      <c r="E115" s="7" t="n"/>
      <c r="I115" s="88" t="n"/>
      <c r="M115" s="91" t="n"/>
    </row>
    <row r="116" ht="21" customHeight="1">
      <c r="B116" s="83" t="n">
        <v>23</v>
      </c>
      <c r="C116" s="84" t="inlineStr">
        <is>
          <t>Safe-Deposit Boxes</t>
        </is>
      </c>
      <c r="D116" s="84" t="n"/>
      <c r="E116" s="85" t="n"/>
      <c r="F116" s="85" t="n"/>
      <c r="G116" s="4" t="n"/>
      <c r="H116" s="85" t="n"/>
      <c r="I116" s="85" t="n"/>
      <c r="J116" s="85" t="n"/>
      <c r="K116" s="85" t="n"/>
      <c r="L116" s="85" t="n"/>
      <c r="M116" s="84" t="n"/>
    </row>
    <row r="117">
      <c r="B117" s="73" t="n">
        <v>23.1</v>
      </c>
      <c r="C117" s="86" t="inlineStr">
        <is>
          <t>Midland National Bank — Box #1847</t>
        </is>
      </c>
      <c r="E117" s="7" t="n"/>
      <c r="I117" s="88" t="n"/>
      <c r="M117" s="89" t="inlineStr">
        <is>
          <t>Gold (see 4.2), documents.</t>
        </is>
      </c>
    </row>
    <row r="118">
      <c r="C118" s="86" t="n"/>
      <c r="E118" s="7" t="n"/>
      <c r="I118" s="88" t="n"/>
      <c r="M118" s="89" t="n"/>
    </row>
    <row r="119" ht="21" customHeight="1">
      <c r="B119" s="83" t="n">
        <v>24</v>
      </c>
      <c r="C119" s="84" t="inlineStr">
        <is>
          <t>Storage Facilities</t>
        </is>
      </c>
      <c r="D119" s="84" t="n"/>
      <c r="E119" s="85" t="n"/>
      <c r="F119" s="85" t="n"/>
      <c r="G119" s="4" t="n"/>
      <c r="H119" s="85" t="n"/>
      <c r="I119" s="85" t="n"/>
      <c r="J119" s="85" t="n"/>
      <c r="K119" s="85" t="n"/>
      <c r="L119" s="85" t="n"/>
      <c r="M119" s="84" t="n"/>
    </row>
    <row r="120" ht="38" customHeight="1">
      <c r="B120" s="73" t="n">
        <v>24.1</v>
      </c>
      <c r="C120" s="86" t="n"/>
      <c r="E120" s="7" t="n"/>
      <c r="I120" s="88" t="n"/>
      <c r="M120" s="89" t="n"/>
    </row>
    <row r="121" ht="38" customHeight="1">
      <c r="C121" s="86" t="n"/>
      <c r="E121" s="7" t="n"/>
      <c r="I121" s="88" t="n"/>
      <c r="M121" s="89" t="n"/>
    </row>
    <row r="122" ht="21" customHeight="1">
      <c r="B122" s="83" t="n">
        <v>25</v>
      </c>
      <c r="C122" s="84" t="inlineStr">
        <is>
          <t>Claims for Reimbursement of Community Estate</t>
        </is>
      </c>
      <c r="D122" s="84" t="n"/>
      <c r="E122" s="85" t="n"/>
      <c r="F122" s="85" t="n"/>
      <c r="G122" s="4" t="n"/>
      <c r="H122" s="85" t="n"/>
      <c r="I122" s="85" t="n"/>
      <c r="J122" s="85" t="n"/>
      <c r="K122" s="85" t="n"/>
      <c r="L122" s="85" t="n"/>
      <c r="M122" s="84" t="n"/>
    </row>
    <row r="123">
      <c r="B123" s="73" t="n">
        <v>25.1</v>
      </c>
      <c r="C123" s="130" t="inlineStr">
        <is>
          <t>Angela: Community improvements to SP home</t>
        </is>
      </c>
      <c r="E123" s="7" t="n"/>
      <c r="I123" s="88" t="n"/>
      <c r="M123" s="89" t="inlineStr">
        <is>
          <t>Mortgage, renovations from community funds over 18 yrs.</t>
        </is>
      </c>
    </row>
    <row r="124">
      <c r="B124" s="73" t="n">
        <v>25.2</v>
      </c>
      <c r="C124" s="130" t="inlineStr">
        <is>
          <t>Tommy: SP funds used as down payment</t>
        </is>
      </c>
      <c r="E124" s="7" t="n"/>
      <c r="I124" s="88" t="n"/>
      <c r="M124" s="89" t="inlineStr">
        <is>
          <t>$125K grandmother inheritance.</t>
        </is>
      </c>
    </row>
    <row r="125">
      <c r="C125" s="86" t="n"/>
      <c r="E125" s="7" t="n"/>
      <c r="I125" s="88" t="n"/>
      <c r="M125" s="89" t="n"/>
    </row>
    <row r="126" ht="21" customHeight="1">
      <c r="B126" s="83" t="n">
        <v>26</v>
      </c>
      <c r="C126" s="84" t="inlineStr">
        <is>
          <t>Contingent Assets</t>
        </is>
      </c>
      <c r="D126" s="84" t="n"/>
      <c r="E126" s="85" t="n"/>
      <c r="F126" s="85" t="n"/>
      <c r="G126" s="4" t="n"/>
      <c r="H126" s="85" t="n"/>
      <c r="I126" s="85" t="n"/>
      <c r="J126" s="85" t="n"/>
      <c r="K126" s="85" t="n"/>
      <c r="L126" s="85" t="n"/>
      <c r="M126" s="84" t="n"/>
    </row>
    <row r="127">
      <c r="B127" s="73" t="n">
        <v>26.1</v>
      </c>
      <c r="C127" s="136" t="inlineStr">
        <is>
          <t>Robotic Roughneck — Acquisition payout</t>
        </is>
      </c>
      <c r="E127" s="7" t="n">
        <v>325000</v>
      </c>
      <c r="I127" s="88" t="n"/>
      <c r="M127" s="89" t="inlineStr">
        <is>
          <t>UNDISCLOSED. Tommy pushing closing past divorce.</t>
        </is>
      </c>
    </row>
    <row r="128">
      <c r="E128" s="7" t="n"/>
      <c r="I128" s="88" t="n"/>
      <c r="M128" s="89" t="n"/>
    </row>
    <row r="129" ht="21" customHeight="1">
      <c r="B129" s="83" t="n">
        <v>27</v>
      </c>
      <c r="C129" s="84" t="inlineStr">
        <is>
          <t>Community Liabilities</t>
        </is>
      </c>
      <c r="D129" s="84" t="n"/>
      <c r="E129" s="85" t="n"/>
      <c r="F129" s="85" t="n"/>
      <c r="G129" s="4" t="n"/>
      <c r="H129" s="85" t="n"/>
      <c r="I129" s="85" t="n"/>
      <c r="J129" s="85" t="n"/>
      <c r="K129" s="85" t="n"/>
      <c r="L129" s="85" t="n"/>
      <c r="M129" s="84" t="n"/>
    </row>
    <row r="130" ht="21" customHeight="1">
      <c r="B130" s="93" t="inlineStr">
        <is>
          <t>27.A</t>
        </is>
      </c>
      <c r="C130" s="118" t="inlineStr">
        <is>
          <t>Revolving Debt (credit cards)</t>
        </is>
      </c>
      <c r="D130" s="96" t="n"/>
      <c r="E130" s="7" t="n"/>
      <c r="G130" s="13" t="n"/>
      <c r="I130" s="88" t="n"/>
      <c r="M130" s="89" t="n"/>
    </row>
    <row r="131">
      <c r="A131" s="2" t="inlineStr">
        <is>
          <t xml:space="preserve"> </t>
        </is>
      </c>
      <c r="B131" s="73" t="inlineStr">
        <is>
          <t>27.A.1</t>
        </is>
      </c>
      <c r="C131" s="96" t="inlineStr">
        <is>
          <t>Chase Visa — Joint #...8834</t>
        </is>
      </c>
      <c r="D131" s="96" t="n"/>
      <c r="E131" s="7" t="n">
        <v>-18500</v>
      </c>
      <c r="G131" s="13" t="n"/>
      <c r="I131" s="88" t="n"/>
      <c r="M131" s="89" t="n"/>
    </row>
    <row r="132">
      <c r="B132" s="73" t="inlineStr">
        <is>
          <t>27.A.2</t>
        </is>
      </c>
      <c r="C132" s="96" t="inlineStr">
        <is>
          <t>Amex Gold — Angela #...3312</t>
        </is>
      </c>
      <c r="D132" s="96" t="n"/>
      <c r="E132" s="7" t="n">
        <v>-12800</v>
      </c>
      <c r="G132" s="13" t="n"/>
      <c r="I132" s="88" t="n"/>
      <c r="M132" s="89" t="n"/>
    </row>
    <row r="133">
      <c r="B133" s="73" t="inlineStr">
        <is>
          <t>27.A.3</t>
        </is>
      </c>
      <c r="C133" s="139" t="inlineStr">
        <is>
          <t>Capital One — Tommy #...5567</t>
        </is>
      </c>
      <c r="D133" s="96" t="n"/>
      <c r="E133" s="7" t="n">
        <v>-28700</v>
      </c>
      <c r="G133" s="13" t="n"/>
      <c r="I133" s="88" t="n"/>
      <c r="M133" s="89" t="inlineStr">
        <is>
          <t>UNDISCLOSED. Opened Oct 2025.</t>
        </is>
      </c>
    </row>
    <row r="134">
      <c r="B134" s="73" t="inlineStr">
        <is>
          <t>27.A.4</t>
        </is>
      </c>
      <c r="C134" s="139" t="inlineStr">
        <is>
          <t>Discover — Tommy #...9901</t>
        </is>
      </c>
      <c r="D134" s="96" t="n"/>
      <c r="E134" s="7" t="n">
        <v>-22400</v>
      </c>
      <c r="G134" s="13" t="n"/>
      <c r="I134" s="88" t="n"/>
      <c r="M134" s="89" t="inlineStr">
        <is>
          <t>UNDISCLOSED. Opened Jan 2026.</t>
        </is>
      </c>
    </row>
    <row r="135">
      <c r="B135" s="73" t="inlineStr">
        <is>
          <t>27.A.5</t>
        </is>
      </c>
      <c r="C135" s="96" t="inlineStr">
        <is>
          <t>BofA — Tommy #...4478</t>
        </is>
      </c>
      <c r="D135" s="96" t="n"/>
      <c r="E135" s="7" t="n">
        <v>-9200</v>
      </c>
      <c r="G135" s="13" t="n"/>
      <c r="I135" s="88" t="n"/>
      <c r="M135" s="89" t="n"/>
    </row>
    <row r="136" ht="23" customHeight="1">
      <c r="B136" s="73" t="inlineStr">
        <is>
          <t>27.B</t>
        </is>
      </c>
      <c r="C136" s="118" t="inlineStr">
        <is>
          <t>Student Loans</t>
        </is>
      </c>
      <c r="D136" s="96" t="n"/>
      <c r="E136" s="7" t="n"/>
      <c r="G136" s="13" t="n"/>
      <c r="I136" s="88" t="n"/>
      <c r="M136" s="89" t="n"/>
    </row>
    <row r="137">
      <c r="B137" s="73" t="inlineStr">
        <is>
          <t>27.B.1</t>
        </is>
      </c>
      <c r="C137" s="96" t="n"/>
      <c r="D137" s="96" t="n"/>
      <c r="E137" s="7" t="n"/>
      <c r="G137" s="13" t="n"/>
      <c r="I137" s="88" t="n"/>
      <c r="M137" s="89" t="n"/>
    </row>
    <row r="138">
      <c r="B138" s="73" t="inlineStr">
        <is>
          <t>27.B.2</t>
        </is>
      </c>
      <c r="C138" s="96" t="n"/>
      <c r="D138" s="96" t="n"/>
      <c r="E138" s="7" t="n"/>
      <c r="G138" s="13" t="n"/>
      <c r="I138" s="88" t="n"/>
      <c r="M138" s="89" t="n"/>
    </row>
    <row r="139" ht="23" customHeight="1">
      <c r="B139" s="73" t="inlineStr">
        <is>
          <t>27.C</t>
        </is>
      </c>
      <c r="C139" s="118" t="inlineStr">
        <is>
          <t>Professional Fees</t>
        </is>
      </c>
      <c r="D139" s="96" t="n"/>
      <c r="E139" s="7" t="n"/>
      <c r="G139" s="13" t="n"/>
      <c r="I139" s="88" t="n"/>
      <c r="M139" s="89" t="n"/>
    </row>
    <row r="140">
      <c r="B140" s="73" t="inlineStr">
        <is>
          <t>27.C.1</t>
        </is>
      </c>
      <c r="C140" s="96" t="inlineStr">
        <is>
          <t>Attorney fees — Cristi (Angela)</t>
        </is>
      </c>
      <c r="D140" s="96" t="n"/>
      <c r="E140" s="7" t="n">
        <v>-7500</v>
      </c>
      <c r="G140" s="13" t="n"/>
      <c r="I140" s="88" t="n"/>
      <c r="M140" s="89" t="n"/>
    </row>
    <row r="141">
      <c r="B141" s="73" t="inlineStr">
        <is>
          <t>27.C.2</t>
        </is>
      </c>
      <c r="C141" s="96" t="inlineStr">
        <is>
          <t>Attorney fees — Carlos (Tommy)</t>
        </is>
      </c>
      <c r="D141" s="96" t="n"/>
      <c r="E141" s="7" t="n">
        <v>-7500</v>
      </c>
      <c r="G141" s="13" t="n"/>
      <c r="I141" s="88" t="n"/>
      <c r="M141" s="89" t="n"/>
    </row>
    <row r="142">
      <c r="B142" s="73" t="inlineStr">
        <is>
          <t>27.C.3</t>
        </is>
      </c>
      <c r="C142" s="96" t="inlineStr">
        <is>
          <t>Financial neutral — Jennifer Failla</t>
        </is>
      </c>
      <c r="D142" s="96" t="n"/>
      <c r="E142" s="7" t="n">
        <v>-5000</v>
      </c>
      <c r="G142" s="13" t="n"/>
      <c r="I142" s="88" t="n"/>
      <c r="M142" s="89" t="n"/>
    </row>
    <row r="143" ht="23" customHeight="1">
      <c r="B143" s="73" t="inlineStr">
        <is>
          <t>27.D</t>
        </is>
      </c>
      <c r="C143" s="96" t="inlineStr">
        <is>
          <t>Tax Liabilities</t>
        </is>
      </c>
      <c r="D143" s="96" t="n"/>
      <c r="E143" s="7" t="n"/>
      <c r="G143" s="13" t="n"/>
      <c r="I143" s="88" t="n"/>
      <c r="M143" s="89" t="n"/>
    </row>
    <row r="144" ht="23" customHeight="1">
      <c r="B144" s="73" t="inlineStr">
        <is>
          <t>27.D.1</t>
        </is>
      </c>
      <c r="C144" s="140" t="inlineStr">
        <is>
          <t>IRS Repayment Plan</t>
        </is>
      </c>
      <c r="D144" s="96" t="n"/>
      <c r="E144" s="7" t="n">
        <v>-32000</v>
      </c>
      <c r="G144" s="13" t="n"/>
      <c r="I144" s="88" t="n"/>
      <c r="M144" s="89" t="inlineStr">
        <is>
          <t>Tommy evasive. Est. $25K-$40K.</t>
        </is>
      </c>
    </row>
    <row r="145" ht="23" customHeight="1">
      <c r="B145" s="73" t="inlineStr">
        <is>
          <t>27.D.2</t>
        </is>
      </c>
      <c r="C145" s="139" t="inlineStr">
        <is>
          <t>QOZ Deferred Tax — Due 12/31/2026</t>
        </is>
      </c>
      <c r="D145" s="96" t="n"/>
      <c r="E145" s="7" t="n">
        <v>-47000</v>
      </c>
      <c r="G145" s="13" t="n"/>
      <c r="I145" s="88" t="n"/>
      <c r="M145" s="89" t="inlineStr">
        <is>
          <t>HARD DEADLINE. Full gain taxable. TAX BOMB.</t>
        </is>
      </c>
    </row>
    <row r="146" ht="21" customHeight="1">
      <c r="B146" s="73" t="inlineStr">
        <is>
          <t>27.E</t>
        </is>
      </c>
      <c r="C146" s="118" t="inlineStr">
        <is>
          <t>Other Loans</t>
        </is>
      </c>
      <c r="D146" s="96" t="n"/>
      <c r="E146" s="7" t="n"/>
      <c r="G146" s="13" t="n"/>
      <c r="I146" s="88" t="n"/>
      <c r="M146" s="89" t="n"/>
    </row>
    <row r="147">
      <c r="B147" s="73" t="inlineStr">
        <is>
          <t>27.E.1</t>
        </is>
      </c>
      <c r="C147" s="86" t="n"/>
      <c r="D147" s="96" t="n"/>
      <c r="E147" s="7" t="n"/>
      <c r="G147" s="13" t="n"/>
      <c r="I147" s="88" t="n"/>
      <c r="M147" s="89" t="n"/>
    </row>
    <row r="148" ht="23" customHeight="1">
      <c r="B148" s="73" t="inlineStr">
        <is>
          <t>27.F</t>
        </is>
      </c>
      <c r="C148" s="86" t="n"/>
      <c r="D148" s="96" t="n"/>
      <c r="E148" s="7" t="n"/>
      <c r="G148" s="13" t="n"/>
      <c r="I148" s="88" t="n"/>
      <c r="M148" s="89" t="n"/>
    </row>
    <row r="149">
      <c r="B149" s="73" t="inlineStr">
        <is>
          <t>27.F.1</t>
        </is>
      </c>
      <c r="C149" s="130" t="inlineStr">
        <is>
          <t>Fort Worth first/last + furnishing</t>
        </is>
      </c>
      <c r="D149" s="96" t="n"/>
      <c r="E149" s="7" t="n">
        <v>-18000</v>
      </c>
      <c r="G149" s="13" t="n"/>
      <c r="I149" s="88" t="n"/>
      <c r="M149" s="89" t="n"/>
    </row>
    <row r="150">
      <c r="B150" s="73" t="inlineStr">
        <is>
          <t>27.F.2</t>
        </is>
      </c>
      <c r="C150" s="86" t="n"/>
      <c r="D150" s="96" t="n"/>
      <c r="E150" s="7" t="n"/>
      <c r="G150" s="13" t="n"/>
      <c r="I150" s="88" t="n"/>
      <c r="M150" s="89" t="n"/>
    </row>
    <row r="151" ht="23" customHeight="1">
      <c r="B151" s="73" t="inlineStr">
        <is>
          <t>27.G</t>
        </is>
      </c>
      <c r="C151" s="86" t="n"/>
      <c r="D151" s="96" t="n"/>
      <c r="E151" s="7" t="n"/>
      <c r="G151" s="13" t="n"/>
      <c r="I151" s="88" t="n"/>
      <c r="M151" s="89" t="n"/>
    </row>
    <row r="152">
      <c r="B152" s="73" t="inlineStr">
        <is>
          <t>27.G.1</t>
        </is>
      </c>
      <c r="C152" s="86" t="n"/>
      <c r="D152" s="96" t="n"/>
      <c r="E152" s="7" t="n"/>
      <c r="G152" s="13" t="n"/>
      <c r="I152" s="88" t="n"/>
      <c r="M152" s="89" t="n"/>
    </row>
    <row r="153">
      <c r="B153" s="73" t="inlineStr">
        <is>
          <t>27.H</t>
        </is>
      </c>
      <c r="C153" s="86" t="n"/>
      <c r="D153" s="96" t="n"/>
      <c r="E153" s="7" t="n"/>
      <c r="G153" s="13" t="n"/>
      <c r="I153" s="88" t="n"/>
      <c r="M153" s="89" t="n"/>
    </row>
    <row r="154">
      <c r="B154" s="73" t="inlineStr">
        <is>
          <t>27.H.1</t>
        </is>
      </c>
      <c r="C154" s="86" t="n"/>
      <c r="D154" s="96" t="n"/>
      <c r="E154" s="7" t="n"/>
      <c r="G154" s="13" t="n"/>
      <c r="I154" s="88" t="n"/>
      <c r="M154" s="89" t="n"/>
    </row>
    <row r="155" ht="21" customHeight="1">
      <c r="B155" s="75" t="n"/>
      <c r="C155" s="76" t="inlineStr">
        <is>
          <t>Subtotal</t>
        </is>
      </c>
      <c r="D155" s="76" t="n"/>
      <c r="E155" s="71">
        <f>SUM(E8:E154)</f>
        <v/>
      </c>
      <c r="F155" s="71">
        <f>SUM(F8:F154)</f>
        <v/>
      </c>
      <c r="G155" s="71">
        <f>SUM(G8:G154)</f>
        <v/>
      </c>
      <c r="H155" s="71">
        <f>SUM(H8:H154)</f>
        <v/>
      </c>
      <c r="I155" s="71">
        <f>SUM(I8:I154)</f>
        <v/>
      </c>
      <c r="J155" s="71">
        <f>SUM(J8:J154)</f>
        <v/>
      </c>
      <c r="K155" s="71">
        <f>SUM(K8:K154)</f>
        <v/>
      </c>
      <c r="L155" s="71">
        <f>SUM(L8:L154)</f>
        <v/>
      </c>
      <c r="M155" s="72" t="inlineStr">
        <is>
          <t xml:space="preserve"> </t>
        </is>
      </c>
    </row>
    <row r="156" ht="21" customHeight="1">
      <c r="C156" s="97" t="inlineStr">
        <is>
          <t>Joint Asset Split</t>
        </is>
      </c>
      <c r="D156" s="97" t="n"/>
      <c r="E156" s="15" t="n"/>
      <c r="F156" s="15" t="n"/>
      <c r="G156" s="15" t="n"/>
      <c r="H156" s="15" t="n"/>
      <c r="I156" s="15" t="n"/>
      <c r="J156" s="15">
        <f>E155+F155+G155-SUM(H155:I155)</f>
        <v/>
      </c>
      <c r="K156" s="119">
        <f>K155/J155</f>
        <v/>
      </c>
      <c r="L156" s="119">
        <f>L155/J155</f>
        <v/>
      </c>
      <c r="M156" s="98" t="n"/>
    </row>
    <row r="157" customFormat="1" s="99">
      <c r="B157" s="73" t="n"/>
      <c r="C157" s="100" t="n"/>
      <c r="D157" s="100" t="n"/>
      <c r="E157" s="15" t="n"/>
      <c r="F157" s="15" t="n"/>
      <c r="G157" s="15" t="n"/>
      <c r="H157" s="15" t="n"/>
      <c r="I157" s="15" t="n"/>
      <c r="J157" s="15" t="n"/>
      <c r="K157" s="15" t="n"/>
      <c r="L157" s="15" t="n"/>
      <c r="M157" s="98" t="n"/>
    </row>
    <row r="158" customFormat="1" s="99">
      <c r="B158" s="73" t="n"/>
      <c r="C158" s="100" t="n"/>
      <c r="D158" s="100" t="n"/>
      <c r="E158" s="15" t="n"/>
      <c r="F158" s="15" t="n"/>
      <c r="G158" s="15" t="n"/>
      <c r="H158" s="15" t="n"/>
      <c r="I158" s="15" t="inlineStr">
        <is>
          <t>1% of the estate =</t>
        </is>
      </c>
      <c r="J158" s="15">
        <f>J155*0.01</f>
        <v/>
      </c>
      <c r="K158" s="15" t="n"/>
      <c r="L158" s="15" t="n"/>
      <c r="M158" s="98" t="n"/>
    </row>
    <row r="159" customFormat="1" s="99">
      <c r="B159" s="73" t="n"/>
      <c r="C159" s="100" t="n"/>
      <c r="D159" s="100" t="n"/>
      <c r="E159" s="15" t="n"/>
      <c r="F159" s="15" t="n"/>
      <c r="G159" s="15" t="n"/>
      <c r="H159" s="15" t="n"/>
      <c r="I159" s="15" t="n"/>
      <c r="J159" s="15" t="n"/>
      <c r="K159" s="15" t="n"/>
      <c r="L159" s="15" t="n"/>
      <c r="M159" s="98" t="n"/>
    </row>
    <row r="160" ht="21" customHeight="1">
      <c r="C160" s="97" t="inlineStr">
        <is>
          <t>Other Payments</t>
        </is>
      </c>
      <c r="D160" s="97" t="n"/>
      <c r="E160" s="15" t="n"/>
      <c r="F160" s="15" t="n"/>
      <c r="G160" s="15" t="n"/>
      <c r="H160" s="15" t="n"/>
      <c r="I160" s="15" t="n"/>
      <c r="J160" s="15" t="n"/>
      <c r="K160" s="15">
        <f>(J155*K163)-K155</f>
        <v/>
      </c>
      <c r="L160" s="15">
        <f>-K160</f>
        <v/>
      </c>
      <c r="M160" s="98" t="n"/>
    </row>
    <row r="161">
      <c r="C161" s="100" t="n"/>
      <c r="D161" s="100" t="n"/>
      <c r="E161" s="15" t="n"/>
      <c r="F161" s="15" t="n"/>
      <c r="G161" s="15" t="n"/>
      <c r="H161" s="15" t="n"/>
      <c r="I161" s="15" t="n"/>
      <c r="J161" s="15" t="n"/>
      <c r="K161" s="15" t="n"/>
      <c r="L161" s="15" t="n"/>
      <c r="M161" s="98" t="n"/>
    </row>
    <row r="162" ht="21" customHeight="1">
      <c r="C162" s="79" t="inlineStr">
        <is>
          <t>ACTUAL JOINT ASSET DIVISION</t>
        </is>
      </c>
      <c r="D162" s="79" t="n"/>
      <c r="E162" s="20" t="n"/>
      <c r="F162" s="20" t="n"/>
      <c r="G162" s="20" t="n"/>
      <c r="H162" s="20" t="n"/>
      <c r="I162" s="20" t="n"/>
      <c r="J162" s="20" t="n"/>
      <c r="K162" s="20">
        <f>K155+K160</f>
        <v/>
      </c>
      <c r="L162" s="20">
        <f>L155+L160</f>
        <v/>
      </c>
      <c r="M162" s="101" t="n"/>
    </row>
    <row r="163" ht="21" customHeight="1">
      <c r="C163" s="97" t="inlineStr">
        <is>
          <t>Desired Division</t>
        </is>
      </c>
      <c r="D163" s="97" t="n"/>
      <c r="E163" s="15" t="n"/>
      <c r="F163" s="15" t="n"/>
      <c r="G163" s="15" t="n"/>
      <c r="H163" s="15" t="n"/>
      <c r="I163" s="15" t="n"/>
      <c r="J163" s="15" t="n"/>
      <c r="K163" s="119" t="n">
        <v>0.7</v>
      </c>
      <c r="L163" s="119">
        <f>1-K163</f>
        <v/>
      </c>
      <c r="M163" s="98" t="n"/>
    </row>
    <row r="164" ht="21" customHeight="1">
      <c r="B164" s="83" t="n">
        <v>28</v>
      </c>
      <c r="C164" s="102" t="inlineStr">
        <is>
          <t>Separate Assets of Spouse 1</t>
        </is>
      </c>
      <c r="D164" s="102" t="n"/>
      <c r="E164" s="103" t="n"/>
      <c r="F164" s="104" t="n"/>
      <c r="G164" s="14" t="n"/>
      <c r="H164" s="104" t="n"/>
      <c r="I164" s="104" t="n"/>
      <c r="J164" s="104" t="n"/>
      <c r="K164" s="104" t="n"/>
      <c r="L164" s="104" t="n"/>
      <c r="M164" s="102" t="n"/>
    </row>
    <row r="165" ht="21" customHeight="1">
      <c r="B165" s="73" t="n">
        <v>28.1</v>
      </c>
      <c r="C165" s="105" t="inlineStr">
        <is>
          <t>Premarital pension (2005-2008)</t>
        </is>
      </c>
      <c r="D165" s="105" t="n"/>
      <c r="E165" s="15" t="n"/>
      <c r="F165" s="15" t="n"/>
      <c r="G165" s="15" t="n"/>
      <c r="H165" s="15" t="n"/>
      <c r="I165" s="15" t="n"/>
      <c r="J165" s="15" t="n"/>
      <c r="K165" s="15" t="n">
        <v>271269</v>
      </c>
      <c r="L165" s="15" t="n"/>
      <c r="M165" s="141" t="inlineStr">
        <is>
          <t xml:space="preserve"> </t>
        </is>
      </c>
    </row>
    <row r="166">
      <c r="B166" s="73" t="n">
        <v>28.2</v>
      </c>
      <c r="C166" s="105" t="inlineStr">
        <is>
          <t>Premarital RSU tranches</t>
        </is>
      </c>
      <c r="D166" s="105" t="n"/>
      <c r="E166" s="15" t="n"/>
      <c r="F166" s="15" t="n"/>
      <c r="G166" s="15" t="n"/>
      <c r="H166" s="15" t="n"/>
      <c r="I166" s="15" t="n"/>
      <c r="J166" s="15" t="n"/>
      <c r="K166" s="15" t="n">
        <v>18200</v>
      </c>
      <c r="L166" s="15" t="n"/>
      <c r="M166" s="141" t="n"/>
    </row>
    <row r="167">
      <c r="B167" s="73" t="n">
        <v>28.3</v>
      </c>
      <c r="C167" s="142" t="inlineStr">
        <is>
          <t>Inheritance claim — $125K</t>
        </is>
      </c>
      <c r="D167" s="105" t="n"/>
      <c r="E167" s="15" t="n"/>
      <c r="F167" s="15" t="n"/>
      <c r="G167" s="15" t="n"/>
      <c r="H167" s="15" t="n"/>
      <c r="I167" s="15" t="n"/>
      <c r="J167" s="15" t="n"/>
      <c r="K167" s="15" t="n">
        <v>125000</v>
      </c>
      <c r="L167" s="15" t="n"/>
      <c r="M167" s="141" t="inlineStr">
        <is>
          <t>DISPUTED — commingling</t>
        </is>
      </c>
    </row>
    <row r="168" ht="21" customHeight="1">
      <c r="B168" s="73" t="n">
        <v>28.4</v>
      </c>
      <c r="C168" s="86" t="n"/>
      <c r="D168" s="105" t="n"/>
      <c r="E168" s="15" t="n"/>
      <c r="F168" s="15" t="n"/>
      <c r="G168" s="15" t="n"/>
      <c r="H168" s="15" t="n"/>
      <c r="I168" s="15" t="n"/>
      <c r="J168" s="15" t="n"/>
      <c r="K168" s="15" t="inlineStr">
        <is>
          <t xml:space="preserve"> </t>
        </is>
      </c>
      <c r="L168" s="15" t="n"/>
      <c r="M168" s="141" t="inlineStr">
        <is>
          <t xml:space="preserve"> </t>
        </is>
      </c>
    </row>
    <row r="169">
      <c r="C169" s="86" t="n"/>
      <c r="D169" s="105" t="n"/>
      <c r="E169" s="15" t="n"/>
      <c r="F169" s="15" t="n"/>
      <c r="G169" s="15" t="n"/>
      <c r="H169" s="15" t="n"/>
      <c r="I169" s="15" t="n"/>
      <c r="J169" s="15" t="n"/>
      <c r="K169" s="15" t="n"/>
      <c r="L169" s="15" t="n"/>
      <c r="M169" s="141" t="n"/>
    </row>
    <row r="170" ht="21" customHeight="1">
      <c r="B170" s="83" t="n">
        <v>29</v>
      </c>
      <c r="C170" s="102" t="inlineStr">
        <is>
          <t>Liabilities of Spouse 1's Separate Estate</t>
        </is>
      </c>
      <c r="D170" s="102" t="n"/>
      <c r="E170" s="103" t="n"/>
      <c r="F170" s="104" t="n"/>
      <c r="G170" s="14" t="n"/>
      <c r="H170" s="104" t="n"/>
      <c r="I170" s="104" t="n"/>
      <c r="J170" s="104" t="n"/>
      <c r="K170" s="104" t="n"/>
      <c r="L170" s="104" t="n"/>
      <c r="M170" s="102" t="n"/>
    </row>
    <row r="171" ht="21" customHeight="1">
      <c r="B171" s="73" t="n">
        <v>29.1</v>
      </c>
      <c r="C171" s="107" t="inlineStr">
        <is>
          <t>None identified</t>
        </is>
      </c>
      <c r="D171" s="108" t="n"/>
      <c r="E171" s="109" t="n"/>
      <c r="F171" s="110" t="n"/>
      <c r="G171" s="16" t="n"/>
      <c r="H171" s="110" t="n"/>
      <c r="I171" s="110" t="n"/>
      <c r="J171" s="110" t="n"/>
      <c r="K171" s="110" t="n"/>
      <c r="L171" s="110" t="n"/>
      <c r="M171" s="108" t="n"/>
    </row>
    <row r="172">
      <c r="B172" s="73" t="n">
        <v>29.2</v>
      </c>
      <c r="C172" s="107" t="n"/>
      <c r="D172" s="108" t="n"/>
      <c r="E172" s="109" t="n"/>
      <c r="F172" s="110" t="n"/>
      <c r="G172" s="16" t="n"/>
      <c r="H172" s="110" t="n"/>
      <c r="I172" s="110" t="n"/>
      <c r="J172" s="110" t="n"/>
      <c r="K172" s="110" t="n"/>
      <c r="L172" s="110" t="n"/>
      <c r="M172" s="108" t="n"/>
    </row>
    <row r="173">
      <c r="B173" s="73" t="n">
        <v>29.3</v>
      </c>
      <c r="C173" s="107" t="n"/>
      <c r="D173" s="108" t="n"/>
      <c r="E173" s="109" t="n"/>
      <c r="F173" s="110" t="n"/>
      <c r="G173" s="16" t="n"/>
      <c r="H173" s="110" t="n"/>
      <c r="I173" s="110" t="n"/>
      <c r="J173" s="110" t="n"/>
      <c r="K173" s="110" t="n"/>
      <c r="L173" s="110" t="n"/>
      <c r="M173" s="108" t="n"/>
    </row>
    <row r="174">
      <c r="C174" s="107" t="n"/>
      <c r="D174" s="108" t="n"/>
      <c r="E174" s="109" t="n"/>
      <c r="F174" s="110" t="n"/>
      <c r="G174" s="16" t="n"/>
      <c r="H174" s="110" t="n"/>
      <c r="I174" s="110" t="n"/>
      <c r="J174" s="110" t="n"/>
      <c r="K174" s="110" t="n"/>
      <c r="L174" s="110" t="n"/>
      <c r="M174" s="108" t="n"/>
    </row>
    <row r="175" ht="21" customHeight="1">
      <c r="B175" s="83" t="n">
        <v>30</v>
      </c>
      <c r="C175" s="84" t="inlineStr">
        <is>
          <t>Separate Assets of Spouse 2</t>
        </is>
      </c>
      <c r="D175" s="84" t="n"/>
      <c r="E175" s="111" t="n"/>
      <c r="F175" s="85" t="n"/>
      <c r="G175" s="4" t="n"/>
      <c r="H175" s="85" t="n"/>
      <c r="I175" s="85" t="n"/>
      <c r="J175" s="85" t="n"/>
      <c r="K175" s="85" t="n"/>
      <c r="L175" s="85" t="n"/>
      <c r="M175" s="84" t="n"/>
    </row>
    <row r="176" ht="21" customHeight="1">
      <c r="B176" s="73" t="n">
        <v>30.1</v>
      </c>
      <c r="C176" s="105" t="n"/>
      <c r="D176" s="105" t="n"/>
      <c r="E176" s="15" t="n"/>
      <c r="F176" s="15" t="n"/>
      <c r="G176" s="15" t="n"/>
      <c r="H176" s="15" t="n"/>
      <c r="I176" s="15" t="n"/>
      <c r="J176" s="15" t="n"/>
      <c r="K176" s="15" t="n"/>
      <c r="L176" s="15" t="n"/>
      <c r="M176" s="141" t="inlineStr">
        <is>
          <t xml:space="preserve"> </t>
        </is>
      </c>
    </row>
    <row r="177">
      <c r="B177" s="73" t="n">
        <v>30.2</v>
      </c>
      <c r="C177" s="105" t="n"/>
      <c r="D177" s="105" t="n"/>
      <c r="E177" s="15" t="n"/>
      <c r="F177" s="15" t="n"/>
      <c r="G177" s="15" t="n"/>
      <c r="H177" s="15" t="n"/>
      <c r="I177" s="15" t="n"/>
      <c r="J177" s="15" t="n"/>
      <c r="K177" s="15" t="n"/>
      <c r="L177" s="15" t="n"/>
      <c r="M177" s="141" t="n"/>
    </row>
    <row r="178">
      <c r="B178" s="73" t="n">
        <v>30.3</v>
      </c>
      <c r="D178" s="105" t="n"/>
      <c r="E178" s="15" t="n"/>
      <c r="F178" s="15" t="n"/>
      <c r="G178" s="15" t="n"/>
      <c r="H178" s="15" t="n"/>
      <c r="I178" s="15" t="n"/>
      <c r="J178" s="15" t="n"/>
      <c r="K178" s="15" t="n"/>
      <c r="L178" s="15" t="n"/>
      <c r="M178" s="141" t="n"/>
    </row>
    <row r="179">
      <c r="B179" s="73" t="n">
        <v>30.4</v>
      </c>
      <c r="C179" s="86" t="n"/>
      <c r="D179" s="105" t="n"/>
      <c r="E179" s="15" t="n"/>
      <c r="F179" s="15" t="n"/>
      <c r="G179" s="15" t="n"/>
      <c r="H179" s="15" t="n"/>
      <c r="I179" s="15" t="n"/>
      <c r="J179" s="15" t="n"/>
      <c r="K179" s="15" t="n"/>
      <c r="L179" s="15" t="n"/>
      <c r="M179" s="141" t="n"/>
    </row>
    <row r="180">
      <c r="C180" s="86" t="n"/>
      <c r="D180" s="105" t="n"/>
      <c r="E180" s="15" t="n"/>
      <c r="F180" s="15" t="n"/>
      <c r="G180" s="15" t="n"/>
      <c r="H180" s="15" t="n"/>
      <c r="I180" s="15" t="n"/>
      <c r="J180" s="15" t="n"/>
      <c r="K180" s="15" t="n"/>
      <c r="L180" s="15" t="n"/>
      <c r="M180" s="141" t="n"/>
    </row>
    <row r="181" ht="21" customHeight="1">
      <c r="B181" s="83" t="n">
        <v>31</v>
      </c>
      <c r="C181" s="102" t="inlineStr">
        <is>
          <t>Liabilities of Spouse 2's Separate Estate</t>
        </is>
      </c>
      <c r="D181" s="112" t="n"/>
      <c r="E181" s="19" t="n"/>
      <c r="F181" s="19" t="n"/>
      <c r="G181" s="19" t="n"/>
      <c r="H181" s="19" t="n"/>
      <c r="I181" s="19" t="n"/>
      <c r="J181" s="19" t="n"/>
      <c r="K181" s="19" t="n"/>
      <c r="L181" s="19" t="n"/>
      <c r="M181" s="143" t="n"/>
    </row>
    <row r="182">
      <c r="B182" s="73" t="n">
        <v>31.1</v>
      </c>
      <c r="C182" s="107" t="n"/>
      <c r="D182" s="105" t="n"/>
      <c r="E182" s="15" t="n"/>
      <c r="F182" s="15" t="n"/>
      <c r="G182" s="15" t="n"/>
      <c r="H182" s="15" t="n"/>
      <c r="I182" s="15" t="n"/>
      <c r="J182" s="15" t="n"/>
      <c r="K182" s="15" t="n"/>
      <c r="L182" s="15" t="n"/>
      <c r="M182" s="141" t="n"/>
    </row>
    <row r="183">
      <c r="B183" s="73" t="n">
        <v>31.2</v>
      </c>
      <c r="C183" s="107" t="n"/>
      <c r="D183" s="105" t="n"/>
      <c r="E183" s="15" t="n"/>
      <c r="F183" s="15" t="n"/>
      <c r="G183" s="15" t="n"/>
      <c r="H183" s="15" t="n"/>
      <c r="I183" s="15" t="n"/>
      <c r="J183" s="15" t="n"/>
      <c r="K183" s="15" t="n"/>
      <c r="L183" s="15" t="n"/>
      <c r="M183" s="141" t="n"/>
    </row>
    <row r="184">
      <c r="B184" s="73" t="n">
        <v>32.3</v>
      </c>
      <c r="C184" s="107" t="n"/>
      <c r="D184" s="105" t="n"/>
      <c r="E184" s="15" t="n"/>
      <c r="F184" s="15" t="n"/>
      <c r="G184" s="15" t="n"/>
      <c r="H184" s="15" t="n"/>
      <c r="I184" s="15" t="n"/>
      <c r="J184" s="15" t="n"/>
      <c r="K184" s="15" t="n"/>
      <c r="L184" s="15" t="n"/>
      <c r="M184" s="141" t="n"/>
    </row>
    <row r="185">
      <c r="C185" s="107" t="n"/>
      <c r="D185" s="105" t="n"/>
      <c r="E185" s="15" t="n"/>
      <c r="F185" s="15" t="n"/>
      <c r="G185" s="15" t="n"/>
      <c r="H185" s="15" t="n"/>
      <c r="I185" s="15" t="n"/>
      <c r="J185" s="15" t="n"/>
      <c r="K185" s="15" t="n"/>
      <c r="L185" s="15" t="n"/>
      <c r="M185" s="141" t="n"/>
    </row>
    <row r="186" ht="42" customHeight="1">
      <c r="B186" s="83" t="n">
        <v>32</v>
      </c>
      <c r="C186" s="84" t="inlineStr">
        <is>
          <t>Children's Property (Custodial accounts under the Texas Uniform Gifts to Minor Acts, 529 Plans, etc.)</t>
        </is>
      </c>
      <c r="D186" s="84" t="n"/>
      <c r="E186" s="111" t="n"/>
      <c r="F186" s="85" t="n"/>
      <c r="G186" s="4" t="n"/>
      <c r="H186" s="85" t="n"/>
      <c r="I186" s="85" t="n"/>
      <c r="J186" s="85" t="n"/>
      <c r="K186" s="85" t="n"/>
      <c r="L186" s="85" t="n"/>
      <c r="M186" s="84" t="n"/>
    </row>
    <row r="187">
      <c r="B187" s="73" t="inlineStr">
        <is>
          <t>32.A</t>
        </is>
      </c>
      <c r="C187" s="90" t="n"/>
      <c r="D187" s="90" t="n"/>
      <c r="F187" s="114" t="n"/>
      <c r="G187" s="17" t="n"/>
      <c r="H187" s="114" t="n"/>
      <c r="I187" s="114" t="n"/>
      <c r="J187" s="114" t="n"/>
      <c r="K187" s="114" t="n"/>
      <c r="L187" s="114" t="n"/>
      <c r="M187" s="90" t="n"/>
    </row>
    <row r="188">
      <c r="B188" s="73" t="inlineStr">
        <is>
          <t>32.A.1</t>
        </is>
      </c>
      <c r="C188" s="144" t="inlineStr">
        <is>
          <t>529 — Ainsley</t>
        </is>
      </c>
      <c r="D188" s="105" t="n"/>
      <c r="E188" s="18" t="n">
        <v>11200</v>
      </c>
      <c r="F188" s="15" t="n"/>
      <c r="G188" s="15" t="n"/>
      <c r="H188" s="15" t="n"/>
      <c r="I188" s="15" t="n"/>
      <c r="J188" s="18" t="n"/>
      <c r="K188" s="15" t="n"/>
      <c r="L188" s="15" t="n"/>
      <c r="M188" s="145" t="inlineStr">
        <is>
          <t>Was ~$60K. Tommy drained ~$49K in 2024.</t>
        </is>
      </c>
    </row>
    <row r="189">
      <c r="B189" s="73" t="inlineStr">
        <is>
          <t>32.B</t>
        </is>
      </c>
      <c r="C189" s="116" t="n"/>
      <c r="D189" s="116" t="n"/>
      <c r="E189" s="15" t="n"/>
      <c r="F189" s="15" t="n"/>
      <c r="G189" s="15" t="n"/>
      <c r="H189" s="15" t="n"/>
      <c r="I189" s="15" t="n"/>
      <c r="J189" s="15" t="n"/>
      <c r="K189" s="15" t="inlineStr">
        <is>
          <t xml:space="preserve"> </t>
        </is>
      </c>
      <c r="L189" s="15" t="n"/>
      <c r="M189" s="141" t="n"/>
    </row>
    <row r="190">
      <c r="B190" s="73" t="inlineStr">
        <is>
          <t>32.B.1</t>
        </is>
      </c>
      <c r="C190" s="116" t="inlineStr">
        <is>
          <t>529 — Cooper</t>
        </is>
      </c>
      <c r="D190" s="116" t="n"/>
      <c r="E190" s="15" t="n">
        <v>0</v>
      </c>
      <c r="F190" s="15" t="n"/>
      <c r="G190" s="15" t="n"/>
      <c r="H190" s="15" t="n"/>
      <c r="I190" s="15" t="n"/>
      <c r="J190" s="15" t="n"/>
      <c r="K190" s="15" t="n"/>
      <c r="L190" s="15" t="n"/>
      <c r="M190" s="141" t="inlineStr">
        <is>
          <t>Fully depleted.</t>
        </is>
      </c>
    </row>
    <row r="191">
      <c r="C191" s="116" t="n"/>
      <c r="D191" s="116" t="n"/>
      <c r="E191" s="15" t="n"/>
      <c r="F191" s="15" t="n"/>
      <c r="G191" s="15" t="n"/>
      <c r="H191" s="15" t="n"/>
      <c r="I191" s="15" t="n"/>
      <c r="J191" s="15" t="n"/>
      <c r="K191" s="15" t="n"/>
      <c r="L191" s="15" t="n"/>
      <c r="M191" s="141" t="n"/>
    </row>
    <row r="192" ht="21" customHeight="1">
      <c r="B192" s="83" t="n">
        <v>33</v>
      </c>
      <c r="C192" s="84" t="inlineStr">
        <is>
          <t>Assets Held by Either Party for the Benefit of Another (formal and informal trusts)</t>
        </is>
      </c>
      <c r="D192" s="117" t="n"/>
      <c r="E192" s="19" t="n"/>
      <c r="F192" s="19" t="n"/>
      <c r="G192" s="19" t="n"/>
      <c r="H192" s="19" t="n"/>
      <c r="I192" s="19" t="n"/>
      <c r="J192" s="19" t="n"/>
      <c r="K192" s="19" t="n"/>
      <c r="L192" s="19" t="n"/>
      <c r="M192" s="143" t="n"/>
    </row>
    <row r="193">
      <c r="B193" s="73" t="n">
        <v>33.1</v>
      </c>
      <c r="C193" s="137" t="inlineStr">
        <is>
          <t>Norris Family Trust</t>
        </is>
      </c>
      <c r="D193" s="116" t="n"/>
      <c r="E193" s="15" t="n"/>
      <c r="F193" s="15" t="n"/>
      <c r="G193" s="15" t="n"/>
      <c r="H193" s="15" t="n"/>
      <c r="I193" s="15" t="n"/>
      <c r="J193" s="15" t="n"/>
      <c r="K193" s="15" t="n"/>
      <c r="L193" s="15" t="n"/>
      <c r="M193" s="141" t="inlineStr">
        <is>
          <t>Does NOT make all assets 50/50. SP preserved. Tracing needed.</t>
        </is>
      </c>
    </row>
    <row r="194">
      <c r="C194" s="90" t="n"/>
      <c r="D194" s="116" t="n"/>
      <c r="E194" s="15" t="n"/>
      <c r="F194" s="15" t="n"/>
      <c r="G194" s="15" t="n"/>
      <c r="H194" s="15" t="n"/>
      <c r="I194" s="15" t="n"/>
      <c r="J194" s="15" t="n"/>
      <c r="K194" s="15" t="n"/>
      <c r="L194" s="15" t="n"/>
      <c r="M194" s="141" t="n"/>
    </row>
    <row r="195" ht="21" customHeight="1">
      <c r="B195" s="83" t="n">
        <v>34</v>
      </c>
      <c r="C195" s="84" t="inlineStr">
        <is>
          <t>Assets Held for the Benefit of either Party as a Beneficiary</t>
        </is>
      </c>
      <c r="D195" s="117" t="n"/>
      <c r="E195" s="19" t="n"/>
      <c r="F195" s="19" t="n"/>
      <c r="G195" s="19" t="n"/>
      <c r="H195" s="19" t="n"/>
      <c r="I195" s="19" t="n"/>
      <c r="J195" s="19" t="n"/>
      <c r="K195" s="19" t="n"/>
      <c r="L195" s="19" t="n"/>
      <c r="M195" s="143" t="n"/>
    </row>
    <row r="196">
      <c r="B196" s="73" t="n">
        <v>34.1</v>
      </c>
      <c r="C196" s="90" t="n"/>
      <c r="D196" s="116" t="n"/>
      <c r="E196" s="15" t="n"/>
      <c r="F196" s="15" t="n"/>
      <c r="G196" s="15" t="n"/>
      <c r="H196" s="15" t="n"/>
      <c r="I196" s="15" t="n"/>
      <c r="J196" s="15" t="n"/>
      <c r="K196" s="15" t="n"/>
      <c r="L196" s="15" t="n"/>
      <c r="M196" s="141" t="n"/>
    </row>
    <row r="197">
      <c r="C197" s="97" t="n"/>
      <c r="D197" s="97" t="n"/>
      <c r="E197" s="15" t="n"/>
      <c r="F197" s="15" t="n"/>
      <c r="G197" s="15" t="n"/>
      <c r="H197" s="15" t="n"/>
      <c r="I197" s="15" t="n"/>
      <c r="J197" s="15" t="n"/>
      <c r="K197" s="21" t="n"/>
      <c r="L197" s="21" t="n"/>
      <c r="M197" s="98" t="n"/>
    </row>
    <row r="198">
      <c r="C198" s="105" t="n"/>
      <c r="D198" s="105" t="n"/>
      <c r="E198" s="18" t="n"/>
      <c r="F198" s="15" t="n"/>
      <c r="G198" s="15" t="n"/>
      <c r="H198" s="15" t="n"/>
      <c r="I198" s="15" t="n"/>
      <c r="J198" s="18" t="n"/>
      <c r="K198" s="15" t="n"/>
      <c r="L198" s="15" t="n"/>
      <c r="M198" s="145" t="n"/>
    </row>
    <row r="199">
      <c r="C199" s="105" t="n"/>
      <c r="D199" s="105" t="n"/>
      <c r="E199" s="15" t="n"/>
      <c r="F199" s="15" t="n"/>
      <c r="G199" s="15" t="n"/>
      <c r="H199" s="15" t="n"/>
      <c r="I199" s="15" t="n"/>
      <c r="J199" s="15" t="n"/>
      <c r="K199" s="15" t="n"/>
      <c r="L199" s="15" t="n"/>
      <c r="M199" s="141" t="n"/>
    </row>
    <row r="200">
      <c r="C200" s="105" t="n"/>
      <c r="D200" s="105" t="n"/>
      <c r="E200" s="15" t="n"/>
      <c r="F200" s="15" t="n"/>
      <c r="G200" s="15" t="n"/>
      <c r="H200" s="15" t="n"/>
      <c r="I200" s="15" t="n"/>
      <c r="J200" s="15" t="n"/>
      <c r="K200" s="15" t="n"/>
      <c r="L200" s="15" t="n"/>
      <c r="M200" s="141" t="n"/>
    </row>
    <row r="201">
      <c r="C201" s="105" t="n"/>
      <c r="D201" s="105" t="n"/>
      <c r="E201" s="15" t="n"/>
      <c r="F201" s="15" t="n"/>
      <c r="G201" s="15" t="n"/>
      <c r="H201" s="15" t="n"/>
      <c r="I201" s="15" t="n"/>
      <c r="J201" s="15" t="n"/>
      <c r="K201" s="15" t="n"/>
      <c r="L201" s="15" t="n"/>
      <c r="M201" s="141" t="n"/>
    </row>
    <row r="202">
      <c r="C202" s="105" t="n"/>
      <c r="D202" s="105" t="n"/>
      <c r="E202" s="15" t="n"/>
      <c r="F202" s="15" t="n"/>
      <c r="G202" s="15" t="n"/>
      <c r="H202" s="15" t="n"/>
      <c r="I202" s="15" t="n"/>
      <c r="J202" s="15" t="n"/>
      <c r="K202" s="15" t="n"/>
      <c r="L202" s="15" t="n"/>
      <c r="M202" s="141" t="n"/>
    </row>
    <row r="203">
      <c r="C203" s="105" t="n"/>
      <c r="D203" s="105" t="n"/>
      <c r="E203" s="15" t="n"/>
      <c r="F203" s="15" t="n"/>
      <c r="G203" s="15" t="n"/>
      <c r="H203" s="15" t="n"/>
      <c r="I203" s="15" t="n"/>
      <c r="J203" s="15" t="n"/>
      <c r="K203" s="15" t="n"/>
      <c r="L203" s="15" t="n"/>
      <c r="M203" s="141" t="n"/>
    </row>
    <row r="204">
      <c r="C204" s="105" t="n"/>
      <c r="D204" s="105" t="n"/>
      <c r="E204" s="15" t="n"/>
      <c r="F204" s="15" t="n"/>
      <c r="G204" s="15" t="n"/>
      <c r="H204" s="15" t="n"/>
      <c r="I204" s="15" t="n"/>
      <c r="J204" s="15" t="n"/>
      <c r="K204" s="15" t="n"/>
      <c r="L204" s="15" t="n"/>
      <c r="M204" s="141" t="n"/>
    </row>
  </sheetData>
  <mergeCells count="2">
    <mergeCell ref="C5:M5"/>
    <mergeCell ref="C4:M4"/>
  </mergeCells>
  <printOptions headings="1" gridLines="1"/>
  <pageMargins left="0.25" right="0" top="0.75" bottom="0.75" header="0.3" footer="0.3"/>
  <pageSetup orientation="landscape" scale="34" fitToHeight="3"/>
  <headerFooter>
    <oddHeader>&amp;C&amp;"Calibri,Regular"&amp;K000000Last Name, First Name</oddHeader>
    <oddFooter>&amp;C&amp;"Calibri,Regular"&amp;K000000CONFIDENTIAL&amp;R&amp;"Calibri,Regular"&amp;K000000Page &amp;P of &amp;N_x000a_&amp;F</oddFooter>
    <evenHeader/>
    <evenFooter/>
    <firstHeader/>
    <firstFooter/>
  </headerFooter>
  <legacyDrawing xmlns:r="http://schemas.openxmlformats.org/officeDocument/2006/relationships" r:id="anysvml"/>
</worksheet>
</file>

<file path=xl/worksheets/sheet10.xml><?xml version="1.0" encoding="utf-8"?>
<worksheet xmlns="http://schemas.openxmlformats.org/spreadsheetml/2006/main">
  <sheetPr>
    <outlinePr summaryBelow="1" summaryRight="1"/>
    <pageSetUpPr/>
  </sheetPr>
  <dimension ref="A1:B20"/>
  <sheetViews>
    <sheetView workbookViewId="0">
      <selection activeCell="A1" sqref="A1"/>
    </sheetView>
  </sheetViews>
  <sheetFormatPr baseColWidth="10" defaultColWidth="11.5" defaultRowHeight="15"/>
  <sheetData>
    <row r="1">
      <c r="A1" s="170" t="inlineStr">
        <is>
          <t>COVERTURE FRACTION — ExxonMobil Pension</t>
        </is>
      </c>
    </row>
    <row r="3">
      <c r="A3" t="inlineStr">
        <is>
          <t>First Accrual:</t>
        </is>
      </c>
      <c r="B3" t="inlineStr">
        <is>
          <t>3/15/2005</t>
        </is>
      </c>
    </row>
    <row r="4">
      <c r="A4" t="inlineStr">
        <is>
          <t>Marriage:</t>
        </is>
      </c>
      <c r="B4" t="inlineStr">
        <is>
          <t>6/14/2008</t>
        </is>
      </c>
    </row>
    <row r="5">
      <c r="A5" t="inlineStr">
        <is>
          <t>Left Exxon:</t>
        </is>
      </c>
      <c r="B5" t="inlineStr">
        <is>
          <t>9/30/2016</t>
        </is>
      </c>
    </row>
    <row r="6">
      <c r="A6" t="inlineStr">
        <is>
          <t>Filing:</t>
        </is>
      </c>
      <c r="B6" t="inlineStr">
        <is>
          <t>3/15/2026</t>
        </is>
      </c>
    </row>
    <row r="8">
      <c r="A8" t="inlineStr">
        <is>
          <t>Total Service Months:</t>
        </is>
      </c>
      <c r="B8" t="n">
        <v>138</v>
      </c>
    </row>
    <row r="9">
      <c r="A9" t="inlineStr">
        <is>
          <t>During Marriage:</t>
        </is>
      </c>
      <c r="B9" t="n">
        <v>100</v>
      </c>
    </row>
    <row r="10">
      <c r="A10" t="inlineStr">
        <is>
          <t>Before Marriage (SP):</t>
        </is>
      </c>
      <c r="B10" t="n">
        <v>38</v>
      </c>
    </row>
    <row r="12">
      <c r="A12" s="170" t="inlineStr">
        <is>
          <t>Coverture Fraction:</t>
        </is>
      </c>
      <c r="B12" t="inlineStr">
        <is>
          <t>72.46% (100/138)</t>
        </is>
      </c>
    </row>
    <row r="14">
      <c r="A14" t="inlineStr">
        <is>
          <t>Present Value:</t>
        </is>
      </c>
      <c r="B14" t="n">
        <v>985000</v>
      </c>
    </row>
    <row r="16">
      <c r="A16" t="inlineStr">
        <is>
          <t>Community Interest:</t>
        </is>
      </c>
      <c r="B16" t="n">
        <v>713731</v>
      </c>
    </row>
    <row r="17">
      <c r="A17" s="170" t="inlineStr">
        <is>
          <t>Angela's Share:</t>
        </is>
      </c>
      <c r="B17" t="n">
        <v>356866</v>
      </c>
    </row>
    <row r="18">
      <c r="A18" t="inlineStr">
        <is>
          <t>Tommy's Share:</t>
        </is>
      </c>
      <c r="B18" t="n">
        <v>628134</v>
      </c>
    </row>
    <row r="20">
      <c r="A20" t="inlineStr">
        <is>
          <t>QDRO required. Payments at retirement age.</t>
        </is>
      </c>
    </row>
  </sheetData>
  <pageMargins left="0.7" right="0.7" top="0.75" bottom="0.75" header="0.3" footer="0.3"/>
  <pageSetup orientation="portrait" horizontalDpi="0" verticalDpi="0"/>
</worksheet>
</file>

<file path=xl/worksheets/sheet11.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11.5" defaultRowHeight="15"/>
  <sheetData/>
  <pageMargins left="0.7" right="0.7" top="0.75" bottom="0.75" header="0.3" footer="0.3"/>
  <pageSetup orientation="portrait" horizontalDpi="0" verticalDpi="0"/>
</worksheet>
</file>

<file path=xl/worksheets/sheet2.xml><?xml version="1.0" encoding="utf-8"?>
<worksheet xmlns="http://schemas.openxmlformats.org/spreadsheetml/2006/main">
  <sheetPr>
    <outlinePr summaryBelow="1" summaryRight="1"/>
    <pageSetUpPr/>
  </sheetPr>
  <dimension ref="A1:D17"/>
  <sheetViews>
    <sheetView workbookViewId="0">
      <selection activeCell="D1" sqref="D1"/>
    </sheetView>
  </sheetViews>
  <sheetFormatPr baseColWidth="10" defaultColWidth="11.5" defaultRowHeight="20"/>
  <cols>
    <col width="44.33203125" bestFit="1" customWidth="1" style="2" min="1" max="1"/>
    <col width="19.33203125" customWidth="1" style="2" min="2" max="3"/>
    <col width="30.5" customWidth="1" style="2" min="4" max="4"/>
    <col width="11.5" customWidth="1" style="2" min="5" max="16384"/>
  </cols>
  <sheetData>
    <row r="1">
      <c r="A1" s="22" t="n"/>
      <c r="B1" s="23" t="inlineStr">
        <is>
          <t>Tommy</t>
        </is>
      </c>
      <c r="C1" s="23" t="inlineStr">
        <is>
          <t>Angela</t>
        </is>
      </c>
      <c r="D1" s="129" t="inlineStr">
        <is>
          <t>Notes</t>
        </is>
      </c>
    </row>
    <row r="2">
      <c r="A2" s="23" t="inlineStr">
        <is>
          <t>Salary</t>
        </is>
      </c>
      <c r="B2" s="146" t="n">
        <v>27500</v>
      </c>
      <c r="C2" s="146" t="n">
        <v>0</v>
      </c>
      <c r="D2" s="25" t="inlineStr">
        <is>
          <t>Oil company president</t>
        </is>
      </c>
    </row>
    <row r="3">
      <c r="A3" s="22" t="inlineStr">
        <is>
          <t>Long Term Comp</t>
        </is>
      </c>
      <c r="B3" s="146" t="n">
        <v>7083</v>
      </c>
      <c r="C3" s="146" t="n">
        <v>0</v>
      </c>
      <c r="D3" s="22" t="inlineStr">
        <is>
          <t>VARIABLE at $75/bbl</t>
        </is>
      </c>
    </row>
    <row r="4">
      <c r="A4" s="22" t="inlineStr">
        <is>
          <t>Strategic Comp</t>
        </is>
      </c>
      <c r="B4" s="146" t="n">
        <v>3333</v>
      </c>
      <c r="C4" s="146" t="n">
        <v>0</v>
      </c>
      <c r="D4" s="22" t="inlineStr">
        <is>
          <t>Non-cash. Illiquid.</t>
        </is>
      </c>
    </row>
    <row r="5">
      <c r="A5" s="26" t="inlineStr">
        <is>
          <t>Gross Income</t>
        </is>
      </c>
      <c r="B5" s="147">
        <f>SUM(B2:B4)</f>
        <v/>
      </c>
      <c r="C5" s="147">
        <f>SUM(C2:C4)</f>
        <v/>
      </c>
      <c r="D5" s="22" t="n"/>
    </row>
    <row r="6">
      <c r="A6" s="22" t="n"/>
      <c r="B6" s="22" t="n"/>
      <c r="C6" s="22" t="n"/>
      <c r="D6" s="22" t="n"/>
    </row>
    <row r="7">
      <c r="A7" s="23" t="inlineStr">
        <is>
          <t>Monthly Deductions</t>
        </is>
      </c>
      <c r="B7" s="22" t="n"/>
      <c r="C7" s="22" t="n"/>
      <c r="D7" s="22" t="n"/>
    </row>
    <row r="8">
      <c r="A8" s="22" t="inlineStr">
        <is>
          <t>Federal, state, and local income tax</t>
        </is>
      </c>
      <c r="B8" s="146" t="n">
        <v>-7200</v>
      </c>
      <c r="C8" s="146" t="n">
        <v>0</v>
      </c>
      <c r="D8" s="22" t="n"/>
    </row>
    <row r="9">
      <c r="A9" s="22" t="inlineStr">
        <is>
          <t>FICA or self-employment taxes</t>
        </is>
      </c>
      <c r="B9" s="146" t="n">
        <v>-1650</v>
      </c>
      <c r="C9" s="146" t="n">
        <v>0</v>
      </c>
      <c r="D9" s="22" t="n"/>
    </row>
    <row r="10">
      <c r="A10" s="22" t="inlineStr">
        <is>
          <t>Medicare payments</t>
        </is>
      </c>
      <c r="B10" s="146" t="n">
        <v>-500</v>
      </c>
      <c r="C10" s="146" t="n">
        <v>0</v>
      </c>
      <c r="D10" s="22" t="n"/>
    </row>
    <row r="11">
      <c r="A11" s="22" t="inlineStr">
        <is>
          <t>Deductions for Health, etc…</t>
        </is>
      </c>
      <c r="B11" s="146" t="n">
        <v>-1200</v>
      </c>
      <c r="C11" s="146" t="n">
        <v>0</v>
      </c>
      <c r="D11" s="22" t="inlineStr">
        <is>
          <t>Family plan</t>
        </is>
      </c>
    </row>
    <row r="12">
      <c r="A12" s="22" t="inlineStr">
        <is>
          <t>401k</t>
        </is>
      </c>
      <c r="B12" s="146" t="n">
        <v>-1917</v>
      </c>
      <c r="C12" s="146" t="n">
        <v>0</v>
      </c>
      <c r="D12" s="22" t="inlineStr">
        <is>
          <t>$23K/yr max</t>
        </is>
      </c>
    </row>
    <row r="13">
      <c r="A13" s="28" t="inlineStr">
        <is>
          <t>Total Deductions</t>
        </is>
      </c>
      <c r="B13" s="148">
        <f>SUM(B8:B12)</f>
        <v/>
      </c>
      <c r="C13" s="148">
        <f>SUM(C8:C12)</f>
        <v/>
      </c>
      <c r="D13" s="22" t="n"/>
    </row>
    <row r="14">
      <c r="A14" s="22" t="n"/>
      <c r="B14" s="146" t="n"/>
      <c r="C14" s="146" t="n"/>
      <c r="D14" s="22" t="n"/>
    </row>
    <row r="15">
      <c r="A15" s="26" t="inlineStr">
        <is>
          <t>Total Net Income</t>
        </is>
      </c>
      <c r="B15" s="149">
        <f>B5-B13</f>
        <v/>
      </c>
      <c r="C15" s="149">
        <f>C5-C13</f>
        <v/>
      </c>
      <c r="D15" s="22" t="n"/>
    </row>
    <row r="16">
      <c r="A16" s="22" t="n"/>
      <c r="B16" s="146" t="n"/>
      <c r="C16" s="146" t="n"/>
      <c r="D16" s="22" t="n"/>
    </row>
    <row r="17">
      <c r="A17" s="22" t="inlineStr">
        <is>
          <t>Monthly Net Income</t>
        </is>
      </c>
      <c r="B17" s="146">
        <f>B15/12</f>
        <v/>
      </c>
      <c r="C17" s="146">
        <f>C15/12</f>
        <v/>
      </c>
      <c r="D17" s="22" t="inlineStr">
        <is>
          <t>Angela: $0 earned income</t>
        </is>
      </c>
    </row>
  </sheetData>
  <pageMargins left="0.7" right="0.7" top="0.75" bottom="0.75" header="0.3" footer="0.3"/>
  <pageSetup orientation="portrait" horizontalDpi="0" verticalDpi="0"/>
</worksheet>
</file>

<file path=xl/worksheets/sheet3.xml><?xml version="1.0" encoding="utf-8"?>
<worksheet xmlns="http://schemas.openxmlformats.org/spreadsheetml/2006/main">
  <sheetPr>
    <outlinePr summaryBelow="1" summaryRight="1"/>
    <pageSetUpPr/>
  </sheetPr>
  <dimension ref="A1:Z88"/>
  <sheetViews>
    <sheetView tabSelected="1" workbookViewId="0">
      <selection activeCell="Q5" sqref="Q5"/>
    </sheetView>
  </sheetViews>
  <sheetFormatPr baseColWidth="10" defaultColWidth="12" defaultRowHeight="20"/>
  <cols>
    <col width="25.5" bestFit="1" customWidth="1" style="2" min="1" max="1"/>
    <col width="15.1640625" bestFit="1" customWidth="1" style="2" min="2" max="2"/>
    <col width="12.6640625" bestFit="1" customWidth="1" style="2" min="3" max="3"/>
    <col width="12.83203125" customWidth="1" style="2" min="4" max="4"/>
    <col width="14.33203125" bestFit="1" customWidth="1" style="2" min="5" max="5"/>
    <col width="12.33203125" bestFit="1" customWidth="1" style="2" min="6" max="6"/>
    <col width="13.6640625" customWidth="1" style="2" min="7" max="7"/>
    <col width="0.83203125" customWidth="1" style="2" min="8" max="8"/>
    <col width="15.6640625" customWidth="1" style="2" min="9" max="9"/>
    <col width="19.5" customWidth="1" style="2" min="10" max="10"/>
    <col width="26" customWidth="1" style="2" min="11" max="11"/>
    <col width="0.83203125" customWidth="1" style="2" min="12" max="12"/>
    <col width="16" customWidth="1" style="2" min="13" max="14"/>
    <col width="15.33203125" customWidth="1" style="2" min="15" max="15"/>
    <col width="26.33203125" bestFit="1" customWidth="1" style="2" min="16" max="16"/>
    <col width="12.83203125" customWidth="1" style="2" min="17" max="17"/>
    <col width="11.33203125" bestFit="1" customWidth="1" style="2" min="18" max="18"/>
    <col width="2.6640625" customWidth="1" style="2" min="19" max="19"/>
    <col width="17.6640625" customWidth="1" style="41" min="20" max="21"/>
    <col width="12.33203125" bestFit="1" customWidth="1" style="41" min="22" max="22"/>
    <col width="14.83203125" customWidth="1" style="2" min="23" max="23"/>
    <col width="19" customWidth="1" style="2" min="24" max="24"/>
    <col width="16.5" customWidth="1" style="2" min="25" max="25"/>
    <col width="14.5" bestFit="1" customWidth="1" style="2" min="26" max="26"/>
    <col width="12" customWidth="1" style="2" min="27" max="16384"/>
  </cols>
  <sheetData>
    <row r="1" ht="17.25" customHeight="1" thickBot="1">
      <c r="A1" s="122" t="inlineStr">
        <is>
          <t>Transaction Details and Marital Property Characterization of Account Number XXXX - XXXX.- Restricted Stock Units ("RSU")</t>
        </is>
      </c>
      <c r="B1" s="150" t="n"/>
      <c r="C1" s="150" t="n"/>
      <c r="D1" s="150" t="n"/>
      <c r="E1" s="150" t="n"/>
      <c r="F1" s="150" t="n"/>
      <c r="G1" s="150" t="n"/>
      <c r="H1" s="150" t="n"/>
      <c r="I1" s="150" t="n"/>
      <c r="J1" s="150" t="n"/>
      <c r="K1" s="150" t="n"/>
      <c r="L1" s="150" t="n"/>
      <c r="M1" s="150" t="n"/>
      <c r="N1" s="150" t="n"/>
      <c r="O1" s="150" t="n"/>
      <c r="P1" s="40" t="n"/>
    </row>
    <row r="2" ht="21" customHeight="1" thickTop="1">
      <c r="A2" s="10" t="inlineStr">
        <is>
          <t>Date of Marriage: June 14, 2008</t>
        </is>
      </c>
      <c r="B2" s="42" t="n"/>
    </row>
    <row r="3" ht="42" customHeight="1">
      <c r="A3" s="12" t="inlineStr">
        <is>
          <t>Last date of Marriage: March 15, 2026</t>
        </is>
      </c>
      <c r="B3" s="43" t="n"/>
    </row>
    <row r="4" ht="6" customHeight="1" thickBot="1"/>
    <row r="5" ht="22" customHeight="1" thickBot="1" thickTop="1">
      <c r="C5" s="151" t="inlineStr">
        <is>
          <t>Vesting Schedule</t>
        </is>
      </c>
      <c r="D5" s="152" t="n"/>
      <c r="E5" s="152" t="n"/>
      <c r="F5" s="152" t="n"/>
      <c r="G5" s="153" t="n"/>
      <c r="I5" s="44" t="inlineStr">
        <is>
          <t xml:space="preserve">                      Texas Family Code 3,007 Formula</t>
        </is>
      </c>
      <c r="J5" s="45" t="n"/>
      <c r="K5" s="46" t="n"/>
      <c r="M5" s="151" t="inlineStr">
        <is>
          <t xml:space="preserve">          RSU Shares</t>
        </is>
      </c>
      <c r="N5" s="153" t="n"/>
      <c r="O5" s="41" t="n"/>
      <c r="P5" s="44" t="inlineStr">
        <is>
          <t>Tax Affected Units at</t>
        </is>
      </c>
      <c r="Q5" s="70" t="n"/>
      <c r="R5" s="47" t="n"/>
      <c r="T5" s="154" t="inlineStr">
        <is>
          <t>Tax Affected Units Represented as %</t>
        </is>
      </c>
      <c r="U5" s="155" t="n"/>
      <c r="V5" s="156" t="n"/>
      <c r="W5" s="41" t="n"/>
    </row>
    <row r="6" ht="21" customHeight="1" thickTop="1"/>
    <row r="7" ht="105" customHeight="1">
      <c r="A7" s="48" t="inlineStr">
        <is>
          <t>Index</t>
        </is>
      </c>
      <c r="B7" s="49" t="inlineStr">
        <is>
          <t>RSU #</t>
        </is>
      </c>
      <c r="C7" s="48" t="inlineStr">
        <is>
          <t>Grant Date</t>
        </is>
      </c>
      <c r="D7" s="48" t="inlineStr">
        <is>
          <t>RSUs Granted</t>
        </is>
      </c>
      <c r="E7" s="48" t="inlineStr">
        <is>
          <t>Vesting Date</t>
        </is>
      </c>
      <c r="F7" s="48" t="inlineStr">
        <is>
          <t>Vested Units</t>
        </is>
      </c>
      <c r="G7" s="48" t="inlineStr">
        <is>
          <t>Unvested Units</t>
        </is>
      </c>
      <c r="H7" s="10" t="n"/>
      <c r="I7" s="48" t="inlineStr">
        <is>
          <t># of days Lapsed Outside the Marriage</t>
        </is>
      </c>
      <c r="J7" s="48" t="inlineStr">
        <is>
          <t># of Days Between Grant Date and Vesting Date</t>
        </is>
      </c>
      <c r="K7" s="48" t="inlineStr">
        <is>
          <t>Separate Property Percentage</t>
        </is>
      </c>
      <c r="L7" s="10" t="n"/>
      <c r="M7" s="48" t="inlineStr">
        <is>
          <t>Separate Property Shares</t>
        </is>
      </c>
      <c r="N7" s="48" t="inlineStr">
        <is>
          <t>Community Property Shares</t>
        </is>
      </c>
      <c r="O7" s="48" t="inlineStr">
        <is>
          <t>Total Units</t>
        </is>
      </c>
      <c r="P7" s="48" t="inlineStr">
        <is>
          <t>Separate property Shares</t>
        </is>
      </c>
      <c r="Q7" s="48" t="inlineStr">
        <is>
          <t>Community Property Shares</t>
        </is>
      </c>
      <c r="R7" s="48" t="inlineStr">
        <is>
          <t>Total Shares</t>
        </is>
      </c>
      <c r="S7" s="10" t="n"/>
      <c r="T7" s="48" t="inlineStr">
        <is>
          <t>Separate property %</t>
        </is>
      </c>
      <c r="U7" s="48" t="inlineStr">
        <is>
          <t>Community Property %</t>
        </is>
      </c>
      <c r="V7" s="48" t="inlineStr">
        <is>
          <t>Total %</t>
        </is>
      </c>
      <c r="W7" s="48" t="inlineStr">
        <is>
          <t>Shares Received</t>
        </is>
      </c>
      <c r="X7" s="48">
        <f>U7</f>
        <v/>
      </c>
      <c r="Y7" s="48" t="inlineStr">
        <is>
          <t>Shares to Send to Client Name*</t>
        </is>
      </c>
    </row>
    <row r="8" ht="4" customHeight="1">
      <c r="A8" s="10" t="n"/>
      <c r="B8" s="10" t="n"/>
      <c r="C8" s="10" t="n"/>
      <c r="D8" s="10" t="n"/>
      <c r="E8" s="10" t="n"/>
      <c r="F8" s="10" t="n"/>
      <c r="G8" s="10" t="n"/>
      <c r="H8" s="10" t="n"/>
      <c r="I8" s="10" t="n"/>
      <c r="J8" s="10" t="n"/>
      <c r="K8" s="10" t="n"/>
      <c r="L8" s="10" t="n"/>
      <c r="M8" s="10" t="n"/>
      <c r="N8" s="10" t="n"/>
      <c r="O8" s="10" t="n"/>
      <c r="P8" s="10" t="n"/>
      <c r="Q8" s="10" t="n"/>
      <c r="R8" s="10" t="n"/>
      <c r="S8" s="10" t="n"/>
      <c r="T8" s="50" t="n"/>
      <c r="U8" s="50" t="n"/>
      <c r="V8" s="50" t="n"/>
      <c r="W8" s="10" t="n"/>
    </row>
    <row r="9">
      <c r="A9" s="41" t="n">
        <v>1</v>
      </c>
      <c r="B9" t="inlineStr">
        <is>
          <t>XOM-2006-001</t>
        </is>
      </c>
      <c r="C9" s="42" t="inlineStr">
        <is>
          <t>3/15/2006</t>
        </is>
      </c>
      <c r="D9" s="51" t="n">
        <v>500</v>
      </c>
      <c r="E9" s="52" t="inlineStr">
        <is>
          <t>3/15/2009</t>
        </is>
      </c>
      <c r="F9" s="53" t="n">
        <v>500</v>
      </c>
      <c r="G9" s="157" t="n">
        <v>0</v>
      </c>
      <c r="H9" s="55" t="n"/>
      <c r="I9" s="53" t="n">
        <v>822</v>
      </c>
      <c r="J9" s="53" t="n">
        <v>1096</v>
      </c>
      <c r="K9" s="56">
        <f>IF((I9/J9)=0,0%,(I9/J9))</f>
        <v/>
      </c>
      <c r="L9" s="55" t="n"/>
      <c r="M9" s="158">
        <f>K9*G9</f>
        <v/>
      </c>
      <c r="N9" s="159">
        <f>G9-M9</f>
        <v/>
      </c>
      <c r="O9" s="157">
        <f>M9+N9</f>
        <v/>
      </c>
      <c r="P9" s="160">
        <f>(K9*G9)*(1-$Q$5)</f>
        <v/>
      </c>
      <c r="Q9" s="160">
        <f>R9-P9</f>
        <v/>
      </c>
      <c r="R9" s="160">
        <f>O9*(1-$Q$5)</f>
        <v/>
      </c>
      <c r="T9" s="60">
        <f>P9/R9</f>
        <v/>
      </c>
      <c r="U9" s="60">
        <f>Q9/R9</f>
        <v/>
      </c>
      <c r="V9" s="60">
        <f>T9+U9</f>
        <v/>
      </c>
      <c r="W9" s="161" t="n"/>
      <c r="X9" s="66">
        <f>U9/2</f>
        <v/>
      </c>
      <c r="Y9" s="63">
        <f>ROUNDDOWN(W9*X9,0)</f>
        <v/>
      </c>
    </row>
    <row r="10">
      <c r="A10" s="41" t="n">
        <v>2</v>
      </c>
      <c r="B10" t="inlineStr">
        <is>
          <t>XOM-2006-001</t>
        </is>
      </c>
      <c r="C10" s="42" t="inlineStr">
        <is>
          <t>3/15/2006</t>
        </is>
      </c>
      <c r="D10" s="51" t="n">
        <v>500</v>
      </c>
      <c r="E10" s="52" t="inlineStr">
        <is>
          <t>3/15/2010</t>
        </is>
      </c>
      <c r="F10" s="64" t="n">
        <v>500</v>
      </c>
      <c r="G10" s="157" t="n">
        <v>0</v>
      </c>
      <c r="H10" s="55" t="n"/>
      <c r="I10" s="53" t="n">
        <v>822</v>
      </c>
      <c r="J10" s="53" t="n">
        <v>1461</v>
      </c>
      <c r="K10" s="56" t="n"/>
      <c r="L10" s="55" t="n"/>
      <c r="M10" s="158" t="n"/>
      <c r="N10" s="159" t="n"/>
      <c r="O10" s="157" t="n"/>
      <c r="P10" s="160" t="n"/>
      <c r="Q10" s="160" t="n"/>
      <c r="R10" s="160" t="n"/>
      <c r="T10" s="60" t="n"/>
      <c r="U10" s="60" t="n"/>
      <c r="V10" s="60" t="n"/>
      <c r="W10" s="161" t="n"/>
      <c r="X10" s="66" t="n"/>
      <c r="Y10" s="63" t="n"/>
      <c r="Z10" s="162" t="n"/>
    </row>
    <row r="11">
      <c r="A11" s="41" t="n">
        <v>3</v>
      </c>
      <c r="B11" t="inlineStr">
        <is>
          <t>XOM-2008-002</t>
        </is>
      </c>
      <c r="C11" s="42" t="inlineStr">
        <is>
          <t>1/15/2008</t>
        </is>
      </c>
      <c r="D11" s="51" t="n">
        <v>600</v>
      </c>
      <c r="E11" s="52" t="inlineStr">
        <is>
          <t>1/15/2011</t>
        </is>
      </c>
      <c r="F11" s="64" t="n">
        <v>600</v>
      </c>
      <c r="G11" s="157" t="n">
        <v>0</v>
      </c>
      <c r="H11" s="55" t="n"/>
      <c r="I11" s="53" t="n">
        <v>151</v>
      </c>
      <c r="J11" s="53" t="n">
        <v>1096</v>
      </c>
      <c r="K11" s="56" t="n"/>
      <c r="L11" s="55" t="n"/>
      <c r="M11" s="158" t="n"/>
      <c r="N11" s="159" t="n"/>
      <c r="O11" s="157" t="n"/>
      <c r="P11" s="160" t="n"/>
      <c r="Q11" s="160" t="n"/>
      <c r="R11" s="160" t="n"/>
      <c r="T11" s="60" t="n"/>
      <c r="U11" s="60" t="n"/>
      <c r="V11" s="60" t="n"/>
      <c r="W11" s="161" t="n"/>
      <c r="X11" s="66" t="n"/>
      <c r="Y11" s="63" t="n"/>
    </row>
    <row r="12">
      <c r="A12" s="41" t="n">
        <v>4</v>
      </c>
      <c r="B12" t="inlineStr">
        <is>
          <t>XOM-2008-002</t>
        </is>
      </c>
      <c r="C12" s="42" t="inlineStr">
        <is>
          <t>1/15/2008</t>
        </is>
      </c>
      <c r="D12" s="51" t="n">
        <v>600</v>
      </c>
      <c r="E12" s="52" t="inlineStr">
        <is>
          <t>1/15/2012</t>
        </is>
      </c>
      <c r="F12" s="55" t="n">
        <v>600</v>
      </c>
      <c r="G12" s="157" t="n">
        <v>0</v>
      </c>
      <c r="H12" s="55" t="n"/>
      <c r="I12" s="53" t="n">
        <v>151</v>
      </c>
      <c r="J12" s="53" t="n">
        <v>1461</v>
      </c>
      <c r="K12" s="56" t="n"/>
      <c r="L12" s="55" t="n"/>
      <c r="M12" s="158" t="n"/>
      <c r="N12" s="159" t="n"/>
      <c r="O12" s="157" t="n"/>
      <c r="P12" s="160" t="n"/>
      <c r="Q12" s="160" t="n"/>
      <c r="R12" s="160" t="n"/>
      <c r="T12" s="60" t="n"/>
      <c r="U12" s="60" t="n"/>
      <c r="V12" s="60" t="n"/>
      <c r="W12" s="161" t="n"/>
      <c r="X12" s="66" t="n"/>
      <c r="Y12" s="63" t="n"/>
    </row>
    <row r="13">
      <c r="A13" s="41" t="n">
        <v>5</v>
      </c>
      <c r="B13" t="inlineStr">
        <is>
          <t>XOM-2010-003</t>
        </is>
      </c>
      <c r="C13" s="42" t="inlineStr">
        <is>
          <t>6/1/2010</t>
        </is>
      </c>
      <c r="D13" s="51" t="n">
        <v>750</v>
      </c>
      <c r="E13" s="52" t="inlineStr">
        <is>
          <t>6/1/2013</t>
        </is>
      </c>
      <c r="F13" s="55" t="n">
        <v>750</v>
      </c>
      <c r="G13" s="157" t="n">
        <v>0</v>
      </c>
      <c r="H13" s="55" t="n"/>
      <c r="I13" s="53" t="n">
        <v>0</v>
      </c>
      <c r="J13" s="53" t="n">
        <v>1096</v>
      </c>
      <c r="K13" s="56" t="n"/>
      <c r="L13" s="55" t="n"/>
      <c r="M13" s="158" t="n"/>
      <c r="N13" s="159" t="n"/>
      <c r="O13" s="157" t="n"/>
      <c r="P13" s="160" t="n"/>
      <c r="Q13" s="160" t="n"/>
      <c r="R13" s="160" t="n"/>
      <c r="T13" s="60" t="n"/>
      <c r="U13" s="60" t="n"/>
      <c r="V13" s="60" t="n"/>
      <c r="W13" s="161" t="n"/>
      <c r="X13" s="66" t="n"/>
      <c r="Y13" s="63" t="n"/>
    </row>
    <row r="14">
      <c r="A14" s="41" t="n">
        <v>6</v>
      </c>
      <c r="B14" t="inlineStr">
        <is>
          <t>XOM-2010-003</t>
        </is>
      </c>
      <c r="C14" s="42" t="inlineStr">
        <is>
          <t>6/1/2010</t>
        </is>
      </c>
      <c r="D14" s="51" t="n">
        <v>750</v>
      </c>
      <c r="E14" s="52" t="inlineStr">
        <is>
          <t>6/1/2014</t>
        </is>
      </c>
      <c r="F14" s="55" t="n">
        <v>750</v>
      </c>
      <c r="G14" s="157" t="n">
        <v>0</v>
      </c>
      <c r="H14" s="55" t="n"/>
      <c r="I14" s="53" t="n">
        <v>0</v>
      </c>
      <c r="J14" s="53" t="n">
        <v>1461</v>
      </c>
      <c r="K14" s="56" t="n"/>
      <c r="L14" s="55" t="n"/>
      <c r="M14" s="158" t="n"/>
      <c r="N14" s="159" t="n"/>
      <c r="O14" s="157" t="n"/>
      <c r="P14" s="160" t="n"/>
      <c r="Q14" s="160" t="n"/>
      <c r="R14" s="160" t="n"/>
      <c r="T14" s="60" t="n"/>
      <c r="U14" s="60" t="n"/>
      <c r="V14" s="60" t="n"/>
      <c r="W14" s="161" t="n"/>
      <c r="X14" s="66" t="n"/>
      <c r="Y14" s="63" t="n"/>
    </row>
    <row r="15">
      <c r="A15" s="41" t="n">
        <v>7</v>
      </c>
      <c r="B15" t="inlineStr">
        <is>
          <t>XOM-2012-004</t>
        </is>
      </c>
      <c r="C15" s="42" t="inlineStr">
        <is>
          <t>3/1/2012</t>
        </is>
      </c>
      <c r="D15" s="51" t="n">
        <v>800</v>
      </c>
      <c r="E15" s="52" t="inlineStr">
        <is>
          <t>3/1/2015</t>
        </is>
      </c>
      <c r="F15" s="55" t="n">
        <v>800</v>
      </c>
      <c r="G15" s="157" t="n">
        <v>0</v>
      </c>
      <c r="H15" s="55" t="n"/>
      <c r="I15" s="53" t="n">
        <v>0</v>
      </c>
      <c r="J15" s="53" t="n">
        <v>1096</v>
      </c>
      <c r="K15" s="56" t="n"/>
      <c r="L15" s="55" t="n"/>
      <c r="M15" s="158" t="n"/>
      <c r="N15" s="159" t="n"/>
      <c r="O15" s="157" t="n"/>
      <c r="P15" s="160" t="n"/>
      <c r="Q15" s="160" t="n"/>
      <c r="R15" s="160" t="n"/>
      <c r="T15" s="60" t="n"/>
      <c r="U15" s="60" t="n"/>
      <c r="V15" s="60" t="n"/>
      <c r="W15" s="161" t="n"/>
      <c r="X15" s="66" t="n"/>
      <c r="Y15" s="63" t="n"/>
    </row>
    <row r="16">
      <c r="A16" s="41" t="n">
        <v>8</v>
      </c>
      <c r="B16" t="inlineStr">
        <is>
          <t>XOM-2012-004</t>
        </is>
      </c>
      <c r="C16" s="42" t="inlineStr">
        <is>
          <t>3/1/2012</t>
        </is>
      </c>
      <c r="D16" s="51" t="n">
        <v>800</v>
      </c>
      <c r="E16" s="52" t="inlineStr">
        <is>
          <t>3/1/2016</t>
        </is>
      </c>
      <c r="F16" s="55" t="n">
        <v>800</v>
      </c>
      <c r="G16" s="157" t="n">
        <v>0</v>
      </c>
      <c r="H16" s="55" t="n"/>
      <c r="I16" s="53" t="n">
        <v>0</v>
      </c>
      <c r="J16" s="53" t="n">
        <v>1461</v>
      </c>
      <c r="K16" s="56" t="n"/>
      <c r="L16" s="55" t="n"/>
      <c r="M16" s="158" t="n"/>
      <c r="N16" s="159" t="n"/>
      <c r="O16" s="157" t="n"/>
      <c r="P16" s="160" t="n"/>
      <c r="Q16" s="160" t="n"/>
      <c r="R16" s="160" t="n"/>
      <c r="T16" s="60" t="n"/>
      <c r="U16" s="60" t="n"/>
      <c r="V16" s="60" t="n"/>
      <c r="W16" s="161" t="n"/>
      <c r="X16" s="66" t="n"/>
      <c r="Y16" s="63" t="n"/>
    </row>
    <row r="17">
      <c r="A17" s="41" t="n">
        <v>9</v>
      </c>
      <c r="B17" t="inlineStr">
        <is>
          <t>XOM-2014-005</t>
        </is>
      </c>
      <c r="C17" s="42" t="inlineStr">
        <is>
          <t>2/1/2014</t>
        </is>
      </c>
      <c r="D17" s="51" t="n">
        <v>400</v>
      </c>
      <c r="E17" s="55" t="inlineStr">
        <is>
          <t>2/1/2017</t>
        </is>
      </c>
      <c r="F17" s="55" t="n">
        <v>400</v>
      </c>
      <c r="G17" s="157" t="n">
        <v>0</v>
      </c>
      <c r="H17" s="55" t="n"/>
      <c r="I17" s="53" t="n">
        <v>0</v>
      </c>
      <c r="J17" s="53" t="n">
        <v>1096</v>
      </c>
      <c r="K17" s="56" t="n"/>
      <c r="L17" s="55" t="n"/>
      <c r="M17" s="158" t="n"/>
      <c r="N17" s="159" t="n"/>
      <c r="O17" s="157" t="n"/>
      <c r="P17" s="160" t="n"/>
      <c r="Q17" s="160" t="n"/>
      <c r="R17" s="160" t="n"/>
      <c r="T17" s="60" t="n"/>
      <c r="U17" s="60" t="n"/>
      <c r="V17" s="60" t="n"/>
      <c r="W17" s="161" t="n"/>
      <c r="X17" s="66" t="n"/>
      <c r="Y17" s="63" t="n"/>
    </row>
    <row r="18">
      <c r="A18" s="41">
        <f>A17+1</f>
        <v/>
      </c>
      <c r="C18" s="42" t="n"/>
      <c r="D18" s="53" t="n"/>
      <c r="E18" s="55" t="n"/>
      <c r="F18" s="55" t="n"/>
      <c r="G18" s="157" t="n"/>
      <c r="H18" s="55" t="n"/>
      <c r="I18" s="53" t="n"/>
      <c r="J18" s="53" t="n"/>
      <c r="K18" s="56" t="n"/>
      <c r="L18" s="55" t="n"/>
      <c r="M18" s="158" t="n"/>
      <c r="N18" s="159" t="n"/>
      <c r="O18" s="157" t="n"/>
      <c r="P18" s="160" t="n"/>
      <c r="Q18" s="160" t="n"/>
      <c r="R18" s="160" t="n"/>
      <c r="T18" s="60" t="n"/>
      <c r="U18" s="60" t="n"/>
      <c r="V18" s="60" t="n"/>
      <c r="W18" s="161" t="n"/>
      <c r="X18" s="66" t="n"/>
      <c r="Y18" s="63" t="n"/>
    </row>
    <row r="19">
      <c r="A19" s="41">
        <f>A18+1</f>
        <v/>
      </c>
      <c r="C19" s="42" t="n"/>
      <c r="D19" s="53" t="n"/>
      <c r="E19" s="55" t="n"/>
      <c r="F19" s="55" t="n"/>
      <c r="G19" s="157" t="n"/>
      <c r="H19" s="55" t="n"/>
      <c r="I19" s="53" t="n"/>
      <c r="J19" s="53" t="n"/>
      <c r="K19" s="56" t="n"/>
      <c r="L19" s="55" t="n"/>
      <c r="M19" s="158" t="n"/>
      <c r="N19" s="159" t="n"/>
      <c r="O19" s="157" t="n"/>
      <c r="P19" s="160" t="n"/>
      <c r="Q19" s="160" t="n"/>
      <c r="R19" s="160" t="n"/>
      <c r="T19" s="60" t="n"/>
      <c r="U19" s="60" t="n"/>
      <c r="V19" s="60" t="n"/>
      <c r="W19" s="161" t="n"/>
      <c r="X19" s="66" t="n"/>
      <c r="Y19" s="63" t="n"/>
    </row>
    <row r="20">
      <c r="A20" s="41">
        <f>A19+1</f>
        <v/>
      </c>
      <c r="C20" s="42" t="n"/>
      <c r="D20" s="53" t="n"/>
      <c r="E20" s="55" t="n"/>
      <c r="F20" s="55" t="n"/>
      <c r="G20" s="157" t="n"/>
      <c r="H20" s="55" t="n"/>
      <c r="I20" s="53" t="n"/>
      <c r="J20" s="53" t="n"/>
      <c r="K20" s="56" t="n"/>
      <c r="L20" s="55" t="n"/>
      <c r="M20" s="158" t="n"/>
      <c r="N20" s="159" t="n"/>
      <c r="O20" s="157" t="n"/>
      <c r="P20" s="160" t="n"/>
      <c r="Q20" s="160" t="n"/>
      <c r="R20" s="160" t="n"/>
      <c r="T20" s="60" t="n"/>
      <c r="U20" s="60" t="n"/>
      <c r="V20" s="60" t="n"/>
      <c r="W20" s="161" t="n"/>
      <c r="X20" s="66" t="n"/>
      <c r="Y20" s="63" t="n"/>
    </row>
    <row r="21">
      <c r="A21" s="41">
        <f>A20+1</f>
        <v/>
      </c>
      <c r="C21" s="42" t="n"/>
      <c r="D21" s="53" t="n"/>
      <c r="E21" s="55" t="n"/>
      <c r="F21" s="55" t="n"/>
      <c r="G21" s="157" t="n"/>
      <c r="H21" s="55" t="n"/>
      <c r="I21" s="53" t="n"/>
      <c r="J21" s="53" t="n"/>
      <c r="K21" s="56" t="n"/>
      <c r="L21" s="55" t="n"/>
      <c r="M21" s="158" t="n"/>
      <c r="N21" s="159" t="n"/>
      <c r="O21" s="157" t="n"/>
      <c r="P21" s="160" t="n"/>
      <c r="Q21" s="160" t="n"/>
      <c r="R21" s="160" t="n"/>
      <c r="T21" s="60" t="n"/>
      <c r="U21" s="60" t="n"/>
      <c r="V21" s="60" t="n"/>
      <c r="W21" s="161" t="n"/>
      <c r="X21" s="66" t="n"/>
      <c r="Y21" s="63" t="n"/>
    </row>
    <row r="22">
      <c r="A22" s="41">
        <f>A21+1</f>
        <v/>
      </c>
      <c r="C22" s="42" t="n"/>
      <c r="D22" s="53" t="n"/>
      <c r="E22" s="55" t="n"/>
      <c r="F22" s="55" t="n"/>
      <c r="G22" s="157" t="n"/>
      <c r="H22" s="55" t="n"/>
      <c r="I22" s="53" t="n"/>
      <c r="J22" s="53" t="n"/>
      <c r="K22" s="56" t="n"/>
      <c r="L22" s="55" t="n"/>
      <c r="M22" s="158" t="n"/>
      <c r="N22" s="159" t="n"/>
      <c r="O22" s="157" t="n"/>
      <c r="P22" s="160" t="n"/>
      <c r="Q22" s="160" t="n"/>
      <c r="R22" s="160" t="n"/>
      <c r="T22" s="60" t="n"/>
      <c r="U22" s="60" t="n"/>
      <c r="V22" s="60" t="n"/>
      <c r="W22" s="161" t="n"/>
      <c r="X22" s="66" t="n"/>
      <c r="Y22" s="63" t="n"/>
    </row>
    <row r="23">
      <c r="A23" s="41">
        <f>A22+1</f>
        <v/>
      </c>
      <c r="C23" s="42" t="n"/>
      <c r="D23" s="53" t="n"/>
      <c r="E23" s="55" t="n"/>
      <c r="F23" s="55" t="n"/>
      <c r="G23" s="157" t="n"/>
      <c r="H23" s="55" t="n"/>
      <c r="I23" s="53" t="n"/>
      <c r="J23" s="53" t="n"/>
      <c r="K23" s="56" t="n"/>
      <c r="L23" s="55" t="n"/>
      <c r="M23" s="158" t="n"/>
      <c r="N23" s="159" t="n"/>
      <c r="O23" s="157" t="n"/>
      <c r="P23" s="160" t="n"/>
      <c r="Q23" s="160" t="n"/>
      <c r="R23" s="160" t="n"/>
      <c r="T23" s="60" t="n"/>
      <c r="U23" s="60" t="n"/>
      <c r="V23" s="60" t="n"/>
      <c r="W23" s="161" t="n"/>
      <c r="X23" s="66" t="n"/>
      <c r="Y23" s="63" t="n"/>
    </row>
    <row r="24">
      <c r="A24" s="41">
        <f>A23+1</f>
        <v/>
      </c>
      <c r="C24" s="42" t="n"/>
      <c r="D24" s="67" t="n"/>
      <c r="E24" s="55" t="n"/>
      <c r="F24" s="55" t="n"/>
      <c r="G24" s="157" t="n"/>
      <c r="H24" s="55" t="n"/>
      <c r="I24" s="53" t="n"/>
      <c r="J24" s="53" t="n"/>
      <c r="K24" s="56" t="n"/>
      <c r="L24" s="55" t="n"/>
      <c r="M24" s="158" t="n"/>
      <c r="N24" s="159" t="n"/>
      <c r="O24" s="157" t="n"/>
      <c r="P24" s="160" t="n"/>
      <c r="Q24" s="160" t="n"/>
      <c r="R24" s="160" t="n"/>
      <c r="T24" s="60" t="n"/>
      <c r="U24" s="60" t="n"/>
      <c r="V24" s="60" t="n"/>
      <c r="W24" s="161" t="n"/>
      <c r="X24" s="66" t="n"/>
      <c r="Y24" s="63" t="n"/>
    </row>
    <row r="25">
      <c r="A25" s="41">
        <f>A24+1</f>
        <v/>
      </c>
      <c r="C25" s="42" t="n"/>
      <c r="D25" s="53" t="n"/>
      <c r="E25" s="55" t="n"/>
      <c r="F25" s="55" t="n"/>
      <c r="G25" s="157" t="n"/>
      <c r="H25" s="55" t="n"/>
      <c r="I25" s="53" t="n"/>
      <c r="J25" s="53" t="n"/>
      <c r="K25" s="56" t="n"/>
      <c r="L25" s="55" t="n"/>
      <c r="M25" s="158" t="n"/>
      <c r="N25" s="159" t="n"/>
      <c r="O25" s="157" t="n"/>
      <c r="P25" s="160" t="n"/>
      <c r="Q25" s="160" t="n"/>
      <c r="R25" s="160" t="n"/>
      <c r="T25" s="60" t="n"/>
      <c r="U25" s="60" t="n"/>
      <c r="V25" s="60" t="n"/>
      <c r="W25" s="161" t="n"/>
      <c r="X25" s="66" t="n"/>
      <c r="Y25" s="63" t="n"/>
    </row>
    <row r="26">
      <c r="A26" s="41">
        <f>A25+1</f>
        <v/>
      </c>
      <c r="C26" s="42" t="n"/>
      <c r="D26" s="53" t="n"/>
      <c r="E26" s="55" t="n"/>
      <c r="F26" s="55" t="n"/>
      <c r="G26" s="157" t="n"/>
      <c r="H26" s="55" t="n"/>
      <c r="I26" s="53" t="n"/>
      <c r="J26" s="53" t="n"/>
      <c r="K26" s="56" t="n"/>
      <c r="L26" s="55" t="n"/>
      <c r="M26" s="158" t="n"/>
      <c r="N26" s="159" t="n"/>
      <c r="O26" s="157" t="n"/>
      <c r="P26" s="160" t="n"/>
      <c r="Q26" s="160" t="n"/>
      <c r="R26" s="160" t="n"/>
      <c r="T26" s="60" t="n"/>
      <c r="U26" s="60" t="n"/>
      <c r="V26" s="60" t="n"/>
      <c r="W26" s="161" t="n"/>
      <c r="X26" s="66" t="n"/>
      <c r="Y26" s="63" t="n"/>
    </row>
    <row r="27">
      <c r="A27" s="41">
        <f>A26+1</f>
        <v/>
      </c>
      <c r="C27" s="42" t="n"/>
      <c r="D27" s="53" t="n"/>
      <c r="E27" s="55" t="n"/>
      <c r="F27" s="55" t="n"/>
      <c r="G27" s="157" t="n"/>
      <c r="H27" s="55" t="n"/>
      <c r="I27" s="53" t="n"/>
      <c r="J27" s="53" t="n"/>
      <c r="K27" s="56" t="n"/>
      <c r="L27" s="55" t="n"/>
      <c r="M27" s="158" t="n"/>
      <c r="N27" s="159" t="n"/>
      <c r="O27" s="157" t="n"/>
      <c r="P27" s="160" t="n"/>
      <c r="Q27" s="160" t="n"/>
      <c r="R27" s="160" t="n"/>
      <c r="T27" s="60" t="n"/>
      <c r="U27" s="60" t="n"/>
      <c r="V27" s="60" t="n"/>
      <c r="W27" s="161" t="n"/>
      <c r="X27" s="66" t="n"/>
      <c r="Y27" s="63" t="n"/>
    </row>
    <row r="28">
      <c r="A28" s="41">
        <f>A27+1</f>
        <v/>
      </c>
      <c r="C28" s="42" t="n"/>
      <c r="D28" s="53" t="n"/>
      <c r="E28" s="55" t="n"/>
      <c r="F28" s="55" t="n"/>
      <c r="G28" s="157" t="n"/>
      <c r="H28" s="55" t="n"/>
      <c r="I28" s="53" t="n"/>
      <c r="J28" s="53" t="n"/>
      <c r="K28" s="56" t="n"/>
      <c r="L28" s="55" t="n"/>
      <c r="M28" s="158" t="n"/>
      <c r="N28" s="159" t="n"/>
      <c r="O28" s="157" t="n"/>
      <c r="P28" s="160" t="n"/>
      <c r="Q28" s="160" t="n"/>
      <c r="R28" s="160" t="n"/>
      <c r="T28" s="60" t="n"/>
      <c r="U28" s="60" t="n"/>
      <c r="V28" s="60" t="n"/>
      <c r="W28" s="161" t="n"/>
      <c r="X28" s="66" t="n"/>
      <c r="Y28" s="63" t="n"/>
    </row>
    <row r="29">
      <c r="A29" s="41">
        <f>A28+1</f>
        <v/>
      </c>
      <c r="C29" s="42" t="n"/>
      <c r="D29" s="53" t="n"/>
      <c r="E29" s="55" t="n"/>
      <c r="F29" s="55" t="n"/>
      <c r="G29" s="157" t="n"/>
      <c r="H29" s="55" t="n"/>
      <c r="I29" s="53" t="n"/>
      <c r="J29" s="53" t="n"/>
      <c r="K29" s="56" t="n"/>
      <c r="L29" s="55" t="n"/>
      <c r="M29" s="158" t="n"/>
      <c r="N29" s="159" t="n"/>
      <c r="O29" s="157" t="n"/>
      <c r="P29" s="160" t="n"/>
      <c r="Q29" s="160" t="n"/>
      <c r="R29" s="160" t="n"/>
      <c r="T29" s="60" t="n"/>
      <c r="U29" s="60" t="n"/>
      <c r="V29" s="60" t="n"/>
      <c r="W29" s="161" t="n"/>
      <c r="X29" s="66" t="n"/>
      <c r="Y29" s="63" t="n"/>
    </row>
    <row r="30">
      <c r="A30" s="41">
        <f>A29+1</f>
        <v/>
      </c>
      <c r="C30" s="42" t="n"/>
      <c r="D30" s="53" t="n"/>
      <c r="E30" s="55" t="n"/>
      <c r="F30" s="55" t="n"/>
      <c r="G30" s="157" t="n"/>
      <c r="H30" s="55" t="n"/>
      <c r="I30" s="53" t="n"/>
      <c r="J30" s="53" t="n"/>
      <c r="K30" s="56" t="n"/>
      <c r="L30" s="55" t="n"/>
      <c r="M30" s="158" t="n"/>
      <c r="N30" s="159" t="n"/>
      <c r="O30" s="157" t="n"/>
      <c r="P30" s="160" t="n"/>
      <c r="Q30" s="160" t="n"/>
      <c r="R30" s="160" t="n"/>
      <c r="T30" s="60" t="n"/>
      <c r="U30" s="60" t="n"/>
      <c r="V30" s="60" t="n"/>
      <c r="W30" s="161" t="n"/>
      <c r="X30" s="66" t="n"/>
      <c r="Y30" s="63" t="n"/>
    </row>
    <row r="31">
      <c r="A31" s="41">
        <f>A30+1</f>
        <v/>
      </c>
      <c r="C31" s="42" t="n"/>
      <c r="D31" s="53" t="n"/>
      <c r="E31" s="55" t="n"/>
      <c r="F31" s="55" t="n"/>
      <c r="G31" s="157" t="n"/>
      <c r="H31" s="55" t="n"/>
      <c r="I31" s="53" t="n"/>
      <c r="J31" s="53" t="n"/>
      <c r="K31" s="56" t="n"/>
      <c r="L31" s="55" t="n"/>
      <c r="M31" s="158" t="n"/>
      <c r="N31" s="159" t="n"/>
      <c r="O31" s="157" t="n"/>
      <c r="P31" s="160" t="n"/>
      <c r="Q31" s="160" t="n"/>
      <c r="R31" s="160" t="n"/>
      <c r="T31" s="60" t="n"/>
      <c r="U31" s="60" t="n"/>
      <c r="V31" s="60" t="n"/>
      <c r="W31" s="161" t="n"/>
      <c r="X31" s="66" t="n"/>
      <c r="Y31" s="63" t="n"/>
    </row>
    <row r="32">
      <c r="A32" s="41">
        <f>A31+1</f>
        <v/>
      </c>
      <c r="C32" s="42" t="n"/>
      <c r="D32" s="53" t="n"/>
      <c r="E32" s="55" t="n"/>
      <c r="F32" s="55" t="n"/>
      <c r="G32" s="157" t="n"/>
      <c r="H32" s="55" t="n"/>
      <c r="I32" s="53" t="n"/>
      <c r="J32" s="53" t="n"/>
      <c r="K32" s="56" t="n"/>
      <c r="L32" s="55" t="n"/>
      <c r="M32" s="158" t="n"/>
      <c r="N32" s="159" t="n"/>
      <c r="O32" s="157" t="n"/>
      <c r="P32" s="160" t="n"/>
      <c r="Q32" s="160" t="n"/>
      <c r="R32" s="160" t="n"/>
      <c r="T32" s="60" t="n"/>
      <c r="U32" s="60" t="n"/>
      <c r="V32" s="60" t="n"/>
      <c r="W32" s="161" t="n"/>
      <c r="X32" s="66" t="n"/>
      <c r="Y32" s="63" t="n"/>
    </row>
    <row r="33">
      <c r="A33" s="41">
        <f>A32+1</f>
        <v/>
      </c>
      <c r="C33" s="42" t="n"/>
      <c r="D33" s="53" t="n"/>
      <c r="E33" s="55" t="n"/>
      <c r="F33" s="55" t="n"/>
      <c r="G33" s="157" t="n"/>
      <c r="H33" s="55" t="n"/>
      <c r="I33" s="53" t="n"/>
      <c r="J33" s="53" t="n"/>
      <c r="K33" s="56" t="n"/>
      <c r="L33" s="55" t="n"/>
      <c r="M33" s="158" t="n"/>
      <c r="N33" s="159" t="n"/>
      <c r="O33" s="157" t="n"/>
      <c r="P33" s="160" t="n"/>
      <c r="Q33" s="160" t="n"/>
      <c r="R33" s="160" t="n"/>
      <c r="T33" s="60" t="n"/>
      <c r="U33" s="60" t="n"/>
      <c r="V33" s="60" t="n"/>
      <c r="W33" s="161" t="n"/>
      <c r="X33" s="66" t="n"/>
      <c r="Y33" s="63" t="n"/>
    </row>
    <row r="34">
      <c r="A34" s="41">
        <f>A33+1</f>
        <v/>
      </c>
      <c r="C34" s="42" t="n"/>
      <c r="D34" s="53" t="n"/>
      <c r="E34" s="55" t="n"/>
      <c r="F34" s="55" t="n"/>
      <c r="G34" s="157" t="n"/>
      <c r="H34" s="55" t="n"/>
      <c r="I34" s="53" t="n"/>
      <c r="J34" s="53" t="n"/>
      <c r="K34" s="56" t="n"/>
      <c r="L34" s="55" t="n"/>
      <c r="M34" s="158" t="n"/>
      <c r="N34" s="159" t="n"/>
      <c r="O34" s="157" t="n"/>
      <c r="P34" s="160" t="n"/>
      <c r="Q34" s="160" t="n"/>
      <c r="R34" s="160" t="n"/>
      <c r="T34" s="60" t="n"/>
      <c r="U34" s="60" t="n"/>
      <c r="V34" s="60" t="n"/>
      <c r="W34" s="161" t="n"/>
      <c r="X34" s="66" t="n"/>
      <c r="Y34" s="63" t="n"/>
    </row>
    <row r="35">
      <c r="A35" s="41">
        <f>A34+1</f>
        <v/>
      </c>
      <c r="B35" s="68" t="n"/>
      <c r="C35" s="42" t="n"/>
      <c r="D35" s="51" t="n"/>
      <c r="E35" s="55" t="n"/>
      <c r="F35" s="55" t="n"/>
      <c r="G35" s="163" t="n"/>
      <c r="H35" s="55" t="n"/>
      <c r="I35" s="53" t="n"/>
      <c r="J35" s="53" t="n"/>
      <c r="K35" s="56" t="n"/>
      <c r="L35" s="55" t="n"/>
      <c r="M35" s="158" t="n"/>
      <c r="N35" s="159" t="n"/>
      <c r="O35" s="157" t="n"/>
      <c r="P35" s="160" t="n"/>
      <c r="Q35" s="160" t="n"/>
      <c r="R35" s="160" t="n"/>
      <c r="T35" s="60" t="n"/>
      <c r="U35" s="60" t="n"/>
      <c r="V35" s="60" t="n"/>
      <c r="W35" s="161" t="n"/>
      <c r="X35" s="66" t="n"/>
      <c r="Y35" s="63" t="n"/>
    </row>
    <row r="36">
      <c r="A36" s="41">
        <f>A35+1</f>
        <v/>
      </c>
      <c r="B36" s="68" t="n"/>
      <c r="C36" s="42" t="n"/>
      <c r="D36" s="53" t="n"/>
      <c r="E36" s="55" t="n"/>
      <c r="F36" s="55" t="n"/>
      <c r="G36" s="163" t="n"/>
      <c r="H36" s="55" t="n"/>
      <c r="I36" s="53" t="n"/>
      <c r="J36" s="53" t="n"/>
      <c r="K36" s="56" t="n"/>
      <c r="L36" s="55" t="n"/>
      <c r="M36" s="158" t="n"/>
      <c r="N36" s="159" t="n"/>
      <c r="O36" s="157" t="n"/>
      <c r="P36" s="160" t="n"/>
      <c r="Q36" s="160" t="n"/>
      <c r="R36" s="160" t="n"/>
      <c r="T36" s="60" t="n"/>
      <c r="U36" s="60" t="n"/>
      <c r="V36" s="60" t="n"/>
      <c r="W36" s="161" t="n"/>
      <c r="X36" s="66" t="n"/>
      <c r="Y36" s="63" t="n"/>
    </row>
    <row r="37">
      <c r="A37" s="41">
        <f>A36+1</f>
        <v/>
      </c>
      <c r="B37" s="68" t="n"/>
      <c r="C37" s="42" t="n"/>
      <c r="D37" s="53" t="n"/>
      <c r="E37" s="55" t="n"/>
      <c r="F37" s="55" t="n"/>
      <c r="G37" s="163" t="n"/>
      <c r="H37" s="55" t="n"/>
      <c r="I37" s="53" t="n"/>
      <c r="J37" s="53" t="n"/>
      <c r="K37" s="56" t="n"/>
      <c r="L37" s="55" t="n"/>
      <c r="M37" s="158" t="n"/>
      <c r="N37" s="159" t="n"/>
      <c r="O37" s="157" t="n"/>
      <c r="P37" s="160" t="n"/>
      <c r="Q37" s="160" t="n"/>
      <c r="R37" s="160" t="n"/>
      <c r="T37" s="60" t="n"/>
      <c r="U37" s="60" t="n"/>
      <c r="V37" s="60" t="n"/>
      <c r="W37" s="161" t="n"/>
      <c r="X37" s="66" t="n"/>
      <c r="Y37" s="63" t="n"/>
    </row>
    <row r="38">
      <c r="A38" s="41">
        <f>A37+1</f>
        <v/>
      </c>
      <c r="B38" s="68" t="n"/>
      <c r="C38" s="42" t="n"/>
      <c r="D38" s="53" t="n"/>
      <c r="E38" s="55" t="n"/>
      <c r="F38" s="55" t="n"/>
      <c r="G38" s="163" t="n"/>
      <c r="H38" s="55" t="n"/>
      <c r="I38" s="53" t="n"/>
      <c r="J38" s="53" t="n"/>
      <c r="K38" s="56" t="n"/>
      <c r="L38" s="55" t="n"/>
      <c r="M38" s="158" t="n"/>
      <c r="N38" s="159" t="n"/>
      <c r="O38" s="157" t="n"/>
      <c r="P38" s="160" t="n"/>
      <c r="Q38" s="160" t="n"/>
      <c r="R38" s="160" t="n"/>
      <c r="T38" s="60" t="n"/>
      <c r="U38" s="60" t="n"/>
      <c r="V38" s="60" t="n"/>
      <c r="W38" s="161" t="n"/>
      <c r="X38" s="66" t="n"/>
      <c r="Y38" s="63" t="n"/>
    </row>
    <row r="39">
      <c r="A39" s="41">
        <f>A38+1</f>
        <v/>
      </c>
      <c r="B39" s="68" t="n"/>
      <c r="C39" s="42" t="n"/>
      <c r="D39" s="53" t="n"/>
      <c r="E39" s="55" t="n"/>
      <c r="F39" s="55" t="n"/>
      <c r="G39" s="163" t="n"/>
      <c r="H39" s="55" t="n"/>
      <c r="I39" s="53" t="n"/>
      <c r="J39" s="53" t="n"/>
      <c r="K39" s="56" t="n"/>
      <c r="L39" s="55" t="n"/>
      <c r="M39" s="158" t="n"/>
      <c r="N39" s="159" t="n"/>
      <c r="O39" s="157" t="n"/>
      <c r="P39" s="160" t="n"/>
      <c r="Q39" s="160" t="n"/>
      <c r="R39" s="160" t="n"/>
      <c r="T39" s="60" t="n"/>
      <c r="U39" s="60" t="n"/>
      <c r="V39" s="60" t="n"/>
      <c r="W39" s="161" t="n"/>
      <c r="X39" s="66" t="n"/>
      <c r="Y39" s="63" t="n"/>
    </row>
    <row r="40">
      <c r="A40" s="41">
        <f>A39+1</f>
        <v/>
      </c>
      <c r="B40" s="68" t="n"/>
      <c r="C40" s="42" t="n"/>
      <c r="D40" s="53" t="n"/>
      <c r="E40" s="55" t="n"/>
      <c r="F40" s="55" t="n"/>
      <c r="G40" s="163" t="n"/>
      <c r="H40" s="55" t="n"/>
      <c r="I40" s="53" t="n"/>
      <c r="J40" s="53" t="n"/>
      <c r="K40" s="56" t="n"/>
      <c r="L40" s="55" t="n"/>
      <c r="M40" s="158" t="n"/>
      <c r="N40" s="159" t="n"/>
      <c r="O40" s="157" t="n"/>
      <c r="P40" s="160" t="n"/>
      <c r="Q40" s="160" t="n"/>
      <c r="R40" s="160" t="n"/>
      <c r="T40" s="60" t="n"/>
      <c r="U40" s="60" t="n"/>
      <c r="V40" s="60" t="n"/>
      <c r="W40" s="161" t="n"/>
      <c r="X40" s="66" t="n"/>
      <c r="Y40" s="63" t="n"/>
    </row>
    <row r="41">
      <c r="A41" s="41">
        <f>A40+1</f>
        <v/>
      </c>
      <c r="B41" s="68" t="n"/>
      <c r="C41" s="42" t="n"/>
      <c r="D41" s="53" t="n"/>
      <c r="E41" s="55" t="n"/>
      <c r="F41" s="55" t="n"/>
      <c r="G41" s="163" t="n"/>
      <c r="H41" s="55" t="n"/>
      <c r="I41" s="53" t="n"/>
      <c r="J41" s="53" t="n"/>
      <c r="K41" s="56" t="n"/>
      <c r="L41" s="55" t="n"/>
      <c r="M41" s="158" t="n"/>
      <c r="N41" s="159" t="n"/>
      <c r="O41" s="157" t="n"/>
      <c r="P41" s="160" t="n"/>
      <c r="Q41" s="160" t="n"/>
      <c r="R41" s="160" t="n"/>
      <c r="T41" s="60" t="n"/>
      <c r="U41" s="60" t="n"/>
      <c r="V41" s="60" t="n"/>
      <c r="W41" s="161" t="n"/>
      <c r="X41" s="66" t="n"/>
      <c r="Y41" s="63" t="n"/>
    </row>
    <row r="42">
      <c r="A42" s="41">
        <f>A41+1</f>
        <v/>
      </c>
      <c r="B42" s="68" t="n"/>
      <c r="C42" s="42" t="n"/>
      <c r="D42" s="53" t="n"/>
      <c r="E42" s="55" t="n"/>
      <c r="F42" s="55" t="n"/>
      <c r="G42" s="163" t="n"/>
      <c r="H42" s="55" t="n"/>
      <c r="I42" s="53" t="n"/>
      <c r="J42" s="53" t="n"/>
      <c r="K42" s="56" t="n"/>
      <c r="L42" s="55" t="n"/>
      <c r="M42" s="158" t="n"/>
      <c r="N42" s="159" t="n"/>
      <c r="O42" s="157" t="n"/>
      <c r="P42" s="160" t="n"/>
      <c r="Q42" s="160" t="n"/>
      <c r="R42" s="160" t="n"/>
      <c r="T42" s="60" t="n"/>
      <c r="U42" s="60" t="n"/>
      <c r="V42" s="60" t="n"/>
      <c r="W42" s="161" t="n"/>
      <c r="X42" s="66" t="n"/>
      <c r="Y42" s="63" t="n"/>
    </row>
    <row r="43">
      <c r="A43" s="41">
        <f>A42+1</f>
        <v/>
      </c>
      <c r="B43" s="68" t="n"/>
      <c r="C43" s="42" t="n"/>
      <c r="D43" s="53" t="n"/>
      <c r="E43" s="55" t="n"/>
      <c r="F43" s="55" t="n"/>
      <c r="G43" s="163" t="n"/>
      <c r="H43" s="55" t="n"/>
      <c r="I43" s="53" t="n"/>
      <c r="J43" s="53" t="n"/>
      <c r="K43" s="56" t="n"/>
      <c r="L43" s="55" t="n"/>
      <c r="M43" s="158" t="n"/>
      <c r="N43" s="159" t="n"/>
      <c r="O43" s="157" t="n"/>
      <c r="P43" s="160" t="n"/>
      <c r="Q43" s="160" t="n"/>
      <c r="R43" s="160" t="n"/>
      <c r="T43" s="60" t="n"/>
      <c r="U43" s="60" t="n"/>
      <c r="V43" s="60" t="n"/>
      <c r="W43" s="161" t="n"/>
      <c r="X43" s="66" t="n"/>
      <c r="Y43" s="63" t="n"/>
    </row>
    <row r="44">
      <c r="A44" s="41">
        <f>A43+1</f>
        <v/>
      </c>
      <c r="B44" s="68" t="n"/>
      <c r="C44" s="42" t="n"/>
      <c r="D44" s="53" t="n"/>
      <c r="E44" s="55" t="n"/>
      <c r="F44" s="55" t="n"/>
      <c r="G44" s="163" t="n"/>
      <c r="H44" s="55" t="n"/>
      <c r="I44" s="53" t="n"/>
      <c r="J44" s="53" t="n"/>
      <c r="K44" s="56" t="n"/>
      <c r="L44" s="55" t="n"/>
      <c r="M44" s="158" t="n"/>
      <c r="N44" s="159" t="n"/>
      <c r="O44" s="157" t="n"/>
      <c r="P44" s="160" t="n"/>
      <c r="Q44" s="160" t="n"/>
      <c r="R44" s="160" t="n"/>
      <c r="T44" s="60" t="n"/>
      <c r="U44" s="60" t="n"/>
      <c r="V44" s="60" t="n"/>
      <c r="W44" s="161" t="n"/>
      <c r="X44" s="66" t="n"/>
      <c r="Y44" s="63" t="n"/>
    </row>
    <row r="45">
      <c r="A45" s="41">
        <f>A44+1</f>
        <v/>
      </c>
      <c r="B45" s="68" t="n"/>
      <c r="C45" s="42" t="n"/>
      <c r="D45" s="53" t="n"/>
      <c r="E45" s="55" t="n"/>
      <c r="F45" s="55" t="n"/>
      <c r="G45" s="163" t="n"/>
      <c r="H45" s="55" t="n"/>
      <c r="I45" s="53" t="n"/>
      <c r="J45" s="53" t="n"/>
      <c r="K45" s="56" t="n"/>
      <c r="L45" s="55" t="n"/>
      <c r="M45" s="158" t="n"/>
      <c r="N45" s="159" t="n"/>
      <c r="O45" s="157" t="n"/>
      <c r="P45" s="160" t="n"/>
      <c r="Q45" s="160" t="n"/>
      <c r="R45" s="160" t="n"/>
      <c r="T45" s="60" t="n"/>
      <c r="U45" s="60" t="n"/>
      <c r="V45" s="60" t="n"/>
      <c r="W45" s="161" t="n"/>
      <c r="X45" s="66" t="n"/>
      <c r="Y45" s="63" t="n"/>
    </row>
    <row r="46">
      <c r="A46" s="41">
        <f>A45+1</f>
        <v/>
      </c>
      <c r="B46" s="68" t="n"/>
      <c r="C46" s="42" t="n"/>
      <c r="D46" s="53" t="n"/>
      <c r="E46" s="55" t="n"/>
      <c r="F46" s="55" t="n"/>
      <c r="G46" s="163" t="n"/>
      <c r="H46" s="55" t="n"/>
      <c r="I46" s="53" t="n"/>
      <c r="J46" s="53" t="n"/>
      <c r="K46" s="56" t="n"/>
      <c r="L46" s="55" t="n"/>
      <c r="M46" s="158" t="n"/>
      <c r="N46" s="159" t="n"/>
      <c r="O46" s="157" t="n"/>
      <c r="P46" s="160" t="n"/>
      <c r="Q46" s="160" t="n"/>
      <c r="R46" s="160" t="n"/>
      <c r="T46" s="60" t="n"/>
      <c r="U46" s="60" t="n"/>
      <c r="V46" s="60" t="n"/>
      <c r="W46" s="161" t="n"/>
      <c r="X46" s="66" t="n"/>
      <c r="Y46" s="63" t="n"/>
    </row>
    <row r="47">
      <c r="A47" s="41">
        <f>A46+1</f>
        <v/>
      </c>
      <c r="B47" s="68" t="n"/>
      <c r="C47" s="42" t="n"/>
      <c r="D47" s="53" t="n"/>
      <c r="E47" s="55" t="n"/>
      <c r="F47" s="55" t="n"/>
      <c r="G47" s="163" t="n"/>
      <c r="H47" s="55" t="n"/>
      <c r="I47" s="53" t="n"/>
      <c r="J47" s="53" t="n"/>
      <c r="K47" s="56" t="n"/>
      <c r="L47" s="55" t="n"/>
      <c r="M47" s="158" t="n"/>
      <c r="N47" s="159" t="n"/>
      <c r="O47" s="157" t="n"/>
      <c r="P47" s="160" t="n"/>
      <c r="Q47" s="160" t="n"/>
      <c r="R47" s="160" t="n"/>
      <c r="T47" s="60" t="n"/>
      <c r="U47" s="60" t="n"/>
      <c r="V47" s="60" t="n"/>
      <c r="W47" s="161" t="n"/>
      <c r="X47" s="66" t="n"/>
      <c r="Y47" s="63" t="n"/>
    </row>
    <row r="48">
      <c r="A48" s="41">
        <f>A47+1</f>
        <v/>
      </c>
      <c r="B48" s="68" t="n"/>
      <c r="C48" s="42" t="n"/>
      <c r="D48" s="53" t="n"/>
      <c r="E48" s="55" t="n"/>
      <c r="F48" s="55" t="n"/>
      <c r="G48" s="163" t="n"/>
      <c r="H48" s="55" t="n"/>
      <c r="I48" s="53" t="n"/>
      <c r="J48" s="53" t="n"/>
      <c r="K48" s="56" t="n"/>
      <c r="L48" s="55" t="n"/>
      <c r="M48" s="158" t="n"/>
      <c r="N48" s="159" t="n"/>
      <c r="O48" s="157" t="n"/>
      <c r="P48" s="160" t="n"/>
      <c r="Q48" s="160" t="n"/>
      <c r="R48" s="160" t="n"/>
      <c r="T48" s="60" t="n"/>
      <c r="U48" s="60" t="n"/>
      <c r="V48" s="60" t="n"/>
      <c r="W48" s="161" t="n"/>
      <c r="X48" s="66" t="n"/>
      <c r="Y48" s="63" t="n"/>
    </row>
    <row r="49">
      <c r="A49" s="41">
        <f>A48+1</f>
        <v/>
      </c>
      <c r="B49" s="68" t="n"/>
      <c r="C49" s="42" t="n"/>
      <c r="D49" s="53" t="n"/>
      <c r="E49" s="55" t="n"/>
      <c r="F49" s="55" t="n"/>
      <c r="G49" s="163" t="n"/>
      <c r="H49" s="55" t="n"/>
      <c r="I49" s="53" t="n"/>
      <c r="J49" s="53" t="n"/>
      <c r="K49" s="56" t="n"/>
      <c r="L49" s="55" t="n"/>
      <c r="M49" s="158" t="n"/>
      <c r="N49" s="159" t="n"/>
      <c r="O49" s="157" t="n"/>
      <c r="P49" s="160" t="n"/>
      <c r="Q49" s="160" t="n"/>
      <c r="R49" s="160" t="n"/>
      <c r="T49" s="60" t="n"/>
      <c r="U49" s="60" t="n"/>
      <c r="V49" s="60" t="n"/>
      <c r="W49" s="161" t="n"/>
      <c r="X49" s="66" t="n"/>
      <c r="Y49" s="63" t="n"/>
    </row>
    <row r="50">
      <c r="A50" s="41" t="n"/>
      <c r="B50" s="41" t="n"/>
    </row>
    <row r="51">
      <c r="A51" s="41" t="n"/>
      <c r="B51" s="41" t="n"/>
    </row>
    <row r="52">
      <c r="A52" s="41" t="n"/>
      <c r="B52" s="41" t="n"/>
    </row>
    <row r="53">
      <c r="A53" s="41" t="n"/>
      <c r="B53" s="41" t="n"/>
    </row>
    <row r="54">
      <c r="A54" s="41" t="n"/>
      <c r="B54" s="41" t="n"/>
    </row>
    <row r="55">
      <c r="A55" s="41" t="n"/>
      <c r="B55" s="41" t="n"/>
    </row>
    <row r="56">
      <c r="A56" s="41" t="n"/>
      <c r="B56" s="41" t="n"/>
    </row>
    <row r="57">
      <c r="A57" s="41" t="n"/>
      <c r="B57" s="41" t="n"/>
    </row>
    <row r="58">
      <c r="A58" s="41" t="n"/>
      <c r="B58" s="41" t="n"/>
    </row>
    <row r="59">
      <c r="A59" s="41" t="n"/>
      <c r="B59" s="41" t="n"/>
    </row>
    <row r="60">
      <c r="A60" s="41" t="n"/>
      <c r="B60" s="41" t="n"/>
    </row>
    <row r="61">
      <c r="A61" s="41" t="n"/>
      <c r="B61" s="41" t="n"/>
    </row>
    <row r="62">
      <c r="A62" s="41" t="n"/>
      <c r="B62" s="41" t="n"/>
    </row>
    <row r="63">
      <c r="A63" s="41" t="n"/>
      <c r="B63" s="41" t="n"/>
    </row>
    <row r="64">
      <c r="A64" s="41" t="n"/>
      <c r="B64" s="41" t="n"/>
    </row>
    <row r="65">
      <c r="A65" s="41" t="n"/>
      <c r="B65" s="41" t="n"/>
    </row>
    <row r="66">
      <c r="A66" s="41" t="n"/>
      <c r="B66" s="41" t="n"/>
    </row>
    <row r="67">
      <c r="A67" s="41" t="n"/>
      <c r="B67" s="41" t="n"/>
    </row>
    <row r="68">
      <c r="A68" s="41" t="n"/>
      <c r="B68" s="41" t="n"/>
    </row>
    <row r="69">
      <c r="A69" s="41" t="n"/>
      <c r="B69" s="41" t="n"/>
    </row>
    <row r="70">
      <c r="A70" s="41" t="n"/>
      <c r="B70" s="41" t="n"/>
    </row>
    <row r="71">
      <c r="A71" s="41" t="n"/>
      <c r="B71" s="41" t="n"/>
    </row>
    <row r="72">
      <c r="A72" s="41" t="n"/>
      <c r="B72" s="41" t="n"/>
    </row>
    <row r="73">
      <c r="A73" s="41" t="n"/>
      <c r="B73" s="41" t="n"/>
    </row>
    <row r="74">
      <c r="A74" s="41" t="n"/>
      <c r="B74" s="41" t="n"/>
    </row>
    <row r="75">
      <c r="A75" s="41" t="n"/>
      <c r="B75" s="41" t="n"/>
    </row>
    <row r="76">
      <c r="A76" s="41" t="n"/>
      <c r="B76" s="41" t="n"/>
    </row>
    <row r="77">
      <c r="A77" s="41" t="n"/>
      <c r="B77" s="41" t="n"/>
    </row>
    <row r="78">
      <c r="A78" s="41" t="n"/>
      <c r="B78" s="41" t="n"/>
    </row>
    <row r="79">
      <c r="A79" s="41" t="n"/>
      <c r="B79" s="41" t="n"/>
    </row>
    <row r="80">
      <c r="A80" s="41" t="n"/>
      <c r="B80" s="41" t="n"/>
    </row>
    <row r="81">
      <c r="A81" s="41" t="n"/>
      <c r="B81" s="41" t="n"/>
    </row>
    <row r="82">
      <c r="A82" s="41" t="n"/>
      <c r="B82" s="41" t="n"/>
    </row>
    <row r="83">
      <c r="A83" s="41" t="n"/>
      <c r="B83" s="41" t="n"/>
    </row>
    <row r="84">
      <c r="A84" s="41" t="n"/>
      <c r="B84" s="41" t="n"/>
    </row>
    <row r="85">
      <c r="A85" s="41" t="n"/>
      <c r="B85" s="41" t="n"/>
    </row>
    <row r="86">
      <c r="A86" s="41" t="n"/>
      <c r="B86" s="41" t="n"/>
    </row>
    <row r="87">
      <c r="A87" s="41" t="n"/>
      <c r="B87" s="41" t="n"/>
    </row>
    <row r="88">
      <c r="A88" s="41" t="n"/>
      <c r="B88" s="41" t="n"/>
    </row>
  </sheetData>
  <mergeCells count="4">
    <mergeCell ref="A1:O1"/>
    <mergeCell ref="C5:G5"/>
    <mergeCell ref="M5:N5"/>
    <mergeCell ref="T5:V5"/>
  </mergeCells>
  <pageMargins left="0.7" right="0.7" top="0.75" bottom="0.75" header="0.3" footer="0.3"/>
  <pageSetup orientation="portrait" horizontalDpi="0" verticalDpi="0"/>
</worksheet>
</file>

<file path=xl/worksheets/sheet4.xml><?xml version="1.0" encoding="utf-8"?>
<worksheet xmlns="http://schemas.openxmlformats.org/spreadsheetml/2006/main">
  <sheetPr>
    <outlinePr summaryBelow="1" summaryRight="1"/>
    <pageSetUpPr/>
  </sheetPr>
  <dimension ref="A1:C13"/>
  <sheetViews>
    <sheetView workbookViewId="0">
      <selection activeCell="A12" sqref="A12"/>
    </sheetView>
  </sheetViews>
  <sheetFormatPr baseColWidth="10" defaultColWidth="11.5" defaultRowHeight="20"/>
  <cols>
    <col width="37.6640625" bestFit="1" customWidth="1" style="2" min="1" max="1"/>
    <col width="11.5" customWidth="1" style="2" min="2" max="16384"/>
  </cols>
  <sheetData>
    <row r="1">
      <c r="A1" s="23" t="inlineStr">
        <is>
          <t>4812 Mockingbird Ln, Midland, TX 79707</t>
        </is>
      </c>
      <c r="B1" s="164" t="n"/>
      <c r="C1" s="22" t="n"/>
    </row>
    <row r="2">
      <c r="A2" s="22" t="inlineStr">
        <is>
          <t>Tommy's SP Claim</t>
        </is>
      </c>
      <c r="B2" s="165" t="n">
        <v>125000</v>
      </c>
      <c r="C2" s="33" t="inlineStr">
        <is>
          <t>DISPUTED</t>
        </is>
      </c>
    </row>
    <row r="3">
      <c r="A3" s="22" t="inlineStr">
        <is>
          <t>Spouse 2 Separate Property</t>
        </is>
      </c>
      <c r="B3" s="165" t="n">
        <v>0</v>
      </c>
      <c r="C3" s="33">
        <f>IFERROR(B3/$B$1,0)</f>
        <v/>
      </c>
    </row>
    <row r="4">
      <c r="A4" s="22" t="inlineStr">
        <is>
          <t>Community Property</t>
        </is>
      </c>
      <c r="B4" s="165">
        <f>B1-SUM(B2:B3)</f>
        <v/>
      </c>
      <c r="C4" s="33" t="inlineStr">
        <is>
          <t>Mortgage/improvements from community</t>
        </is>
      </c>
    </row>
    <row r="5">
      <c r="A5" s="22" t="n"/>
      <c r="B5" s="22" t="n"/>
      <c r="C5" s="22" t="n"/>
    </row>
    <row r="6">
      <c r="A6" s="22" t="inlineStr">
        <is>
          <t>FMV</t>
        </is>
      </c>
      <c r="B6" s="166" t="n">
        <v>685000</v>
      </c>
      <c r="C6" s="22" t="inlineStr">
        <is>
          <t>CMA 2/2026</t>
        </is>
      </c>
    </row>
    <row r="7">
      <c r="A7" s="22" t="inlineStr">
        <is>
          <t>Outstanding Loan</t>
        </is>
      </c>
      <c r="B7" s="165" t="n">
        <v>735000</v>
      </c>
      <c r="C7" s="33" t="inlineStr">
        <is>
          <t>Frost Bank 3.875%</t>
        </is>
      </c>
    </row>
    <row r="8">
      <c r="A8" s="22" t="inlineStr">
        <is>
          <t>Total Value</t>
        </is>
      </c>
      <c r="B8" s="165">
        <f>B6+B7</f>
        <v/>
      </c>
      <c r="C8" s="22" t="inlineStr">
        <is>
          <t>UNDERWATER ~$50K</t>
        </is>
      </c>
    </row>
    <row r="9">
      <c r="A9" s="22" t="n"/>
      <c r="B9" s="22" t="n"/>
      <c r="C9" s="22" t="n"/>
    </row>
    <row r="10">
      <c r="A10" s="22" t="inlineStr">
        <is>
          <t>Community Prop</t>
        </is>
      </c>
      <c r="B10" s="165" t="n">
        <v>0</v>
      </c>
      <c r="C10" s="33">
        <f>IFERROR(B10/$B$6,0)</f>
        <v/>
      </c>
    </row>
    <row r="11">
      <c r="A11" s="22" t="inlineStr">
        <is>
          <t>Spouse 1 Separate Property</t>
        </is>
      </c>
      <c r="B11" s="165" t="n">
        <v>125000</v>
      </c>
      <c r="C11" s="33" t="inlineStr">
        <is>
          <t>Angela disputes</t>
        </is>
      </c>
    </row>
    <row r="12">
      <c r="A12" s="22" t="inlineStr">
        <is>
          <t>Spouse 2 Separate Property</t>
        </is>
      </c>
      <c r="B12" s="165" t="n">
        <v>0</v>
      </c>
      <c r="C12" s="33">
        <f>IFERROR(B12/$B$6,0)</f>
        <v/>
      </c>
    </row>
    <row r="13">
      <c r="A13" s="23" t="inlineStr">
        <is>
          <t>Total</t>
        </is>
      </c>
      <c r="B13" s="167">
        <f>SUM(B10:B12)</f>
        <v/>
      </c>
      <c r="C13" s="33">
        <f>IFERROR(B13/$B$6,0)</f>
        <v/>
      </c>
    </row>
  </sheetData>
  <pageMargins left="0.7" right="0.7" top="0.75" bottom="0.75" header="0.3" footer="0.3"/>
  <pageSetup orientation="portrait" horizontalDpi="0" verticalDpi="0"/>
</worksheet>
</file>

<file path=xl/worksheets/sheet5.xml><?xml version="1.0" encoding="utf-8"?>
<worksheet xmlns="http://schemas.openxmlformats.org/spreadsheetml/2006/main">
  <sheetPr>
    <outlinePr summaryBelow="1" summaryRight="1"/>
    <pageSetUpPr/>
  </sheetPr>
  <dimension ref="A1:A1"/>
  <sheetViews>
    <sheetView workbookViewId="0">
      <selection activeCell="F34" sqref="F34"/>
    </sheetView>
  </sheetViews>
  <sheetFormatPr baseColWidth="10" defaultColWidth="11.5" defaultRowHeight="15"/>
  <sheetData/>
  <pageMargins left="0.7" right="0.7" top="0.75" bottom="0.75" header="0.3" footer="0.3"/>
  <pageSetup orientation="portrait" horizontalDpi="0" verticalDpi="0"/>
</worksheet>
</file>

<file path=xl/worksheets/sheet6.xml><?xml version="1.0" encoding="utf-8"?>
<worksheet xmlns="http://schemas.openxmlformats.org/spreadsheetml/2006/main">
  <sheetPr>
    <outlinePr summaryBelow="1" summaryRight="1"/>
    <pageSetUpPr/>
  </sheetPr>
  <dimension ref="A1:A1"/>
  <sheetViews>
    <sheetView zoomScale="70" workbookViewId="0">
      <selection activeCell="A1" sqref="A1"/>
    </sheetView>
  </sheetViews>
  <sheetFormatPr baseColWidth="10" defaultColWidth="11.5" defaultRowHeight="15"/>
  <sheetData/>
  <pageMargins left="0.7" right="0.7" top="0.75" bottom="0.75" header="0.3" footer="0.3"/>
  <pageSetup orientation="portrait" horizontalDpi="0" verticalDpi="0"/>
</worksheet>
</file>

<file path=xl/worksheets/sheet7.xml><?xml version="1.0" encoding="utf-8"?>
<worksheet xmlns="http://schemas.openxmlformats.org/spreadsheetml/2006/main">
  <sheetPr>
    <outlinePr summaryBelow="1" summaryRight="1"/>
    <pageSetUpPr/>
  </sheetPr>
  <dimension ref="A1:A1"/>
  <sheetViews>
    <sheetView workbookViewId="0">
      <selection activeCell="K35" sqref="K35"/>
    </sheetView>
  </sheetViews>
  <sheetFormatPr baseColWidth="10" defaultColWidth="11.5" defaultRowHeight="15"/>
  <sheetData/>
  <pageMargins left="0.7" right="0.7" top="0.75" bottom="0.75" header="0.3" footer="0.3"/>
  <pageSetup orientation="portrait" horizontalDpi="0" verticalDpi="0"/>
</worksheet>
</file>

<file path=xl/worksheets/sheet8.xml><?xml version="1.0" encoding="utf-8"?>
<worksheet xmlns="http://schemas.openxmlformats.org/spreadsheetml/2006/main">
  <sheetPr>
    <outlinePr summaryBelow="1" summaryRight="1"/>
    <pageSetUpPr/>
  </sheetPr>
  <dimension ref="A1:E24"/>
  <sheetViews>
    <sheetView workbookViewId="0">
      <selection activeCell="B11" sqref="B11"/>
    </sheetView>
  </sheetViews>
  <sheetFormatPr baseColWidth="10" defaultColWidth="11.5" defaultRowHeight="20"/>
  <cols>
    <col width="44.83203125" bestFit="1" customWidth="1" style="2" min="1" max="1"/>
    <col width="19.83203125" customWidth="1" style="2" min="2" max="5"/>
    <col width="11.5" customWidth="1" style="2" min="6" max="16384"/>
  </cols>
  <sheetData>
    <row r="1">
      <c r="A1" s="129" t="inlineStr">
        <is>
          <t>Children Expenses</t>
        </is>
      </c>
    </row>
    <row r="2">
      <c r="A2" s="129" t="n"/>
      <c r="B2" s="129" t="n"/>
      <c r="C2" s="129" t="n"/>
    </row>
    <row r="3">
      <c r="A3" s="22" t="n"/>
      <c r="B3" s="129" t="inlineStr">
        <is>
          <t>Ainsley (16)</t>
        </is>
      </c>
      <c r="C3" s="129" t="inlineStr">
        <is>
          <t>Cooper (22)</t>
        </is>
      </c>
      <c r="D3" s="129" t="inlineStr">
        <is>
          <t>Name 3</t>
        </is>
      </c>
      <c r="E3" s="129" t="inlineStr">
        <is>
          <t>Name 4</t>
        </is>
      </c>
    </row>
    <row r="4">
      <c r="A4" s="22" t="n"/>
      <c r="B4" s="23" t="n"/>
      <c r="C4" s="23" t="n"/>
    </row>
    <row r="5">
      <c r="A5" s="23" t="inlineStr">
        <is>
          <t>Expenses</t>
        </is>
      </c>
      <c r="B5" s="23" t="n"/>
      <c r="C5" s="23" t="n"/>
    </row>
    <row r="6">
      <c r="A6" s="22" t="inlineStr">
        <is>
          <t>Groceries</t>
        </is>
      </c>
      <c r="B6" s="168" t="n">
        <v>350</v>
      </c>
      <c r="C6" s="168" t="n"/>
    </row>
    <row r="7">
      <c r="A7" s="22" t="inlineStr">
        <is>
          <t>Dining Out</t>
        </is>
      </c>
      <c r="B7" s="168" t="n">
        <v>200</v>
      </c>
      <c r="C7" s="168" t="n"/>
    </row>
    <row r="8">
      <c r="A8" s="22" t="inlineStr">
        <is>
          <t>Clothes</t>
        </is>
      </c>
      <c r="B8" s="168" t="n">
        <v>650</v>
      </c>
      <c r="C8" s="168" t="n"/>
    </row>
    <row r="9">
      <c r="A9" s="22" t="inlineStr">
        <is>
          <t>Gas</t>
        </is>
      </c>
      <c r="B9" s="38" t="n">
        <v>250</v>
      </c>
      <c r="C9" s="168" t="n"/>
    </row>
    <row r="10">
      <c r="A10" s="22" t="inlineStr">
        <is>
          <t>Shoes</t>
        </is>
      </c>
      <c r="B10" s="168" t="n">
        <v>150</v>
      </c>
      <c r="C10" s="168" t="n"/>
    </row>
    <row r="11">
      <c r="A11" s="22" t="inlineStr">
        <is>
          <t>Hair Cuts</t>
        </is>
      </c>
      <c r="B11" s="168" t="n">
        <v>200</v>
      </c>
      <c r="C11" s="168" t="n"/>
    </row>
    <row r="12">
      <c r="A12" s="22" t="inlineStr">
        <is>
          <t>Medical Insurance</t>
        </is>
      </c>
      <c r="B12" s="168" t="n"/>
      <c r="C12" s="168" t="n"/>
    </row>
    <row r="13">
      <c r="A13" s="22" t="inlineStr">
        <is>
          <t>Supplements</t>
        </is>
      </c>
      <c r="B13" s="168" t="n"/>
      <c r="C13" s="168" t="n"/>
    </row>
    <row r="14">
      <c r="A14" s="22" t="inlineStr">
        <is>
          <t>Doctor Co-payments</t>
        </is>
      </c>
      <c r="B14" s="168" t="n"/>
      <c r="C14" s="168" t="n"/>
    </row>
    <row r="15">
      <c r="A15" s="22" t="inlineStr">
        <is>
          <t>Prescriptions</t>
        </is>
      </c>
      <c r="B15" s="168" t="n"/>
      <c r="C15" s="168" t="n"/>
    </row>
    <row r="16">
      <c r="A16" s="22" t="inlineStr">
        <is>
          <t>Preschool/After School care</t>
        </is>
      </c>
      <c r="B16" s="168" t="n"/>
      <c r="C16" s="168" t="n"/>
    </row>
    <row r="17">
      <c r="A17" s="22" t="inlineStr">
        <is>
          <t>Acitivties  - During School Year</t>
        </is>
      </c>
      <c r="B17" s="168" t="n">
        <v>1600</v>
      </c>
      <c r="C17" s="168" t="n"/>
    </row>
    <row r="18">
      <c r="A18" s="22" t="inlineStr">
        <is>
          <t>Activities - Summer</t>
        </is>
      </c>
      <c r="B18" s="168" t="n">
        <v>625</v>
      </c>
      <c r="C18" s="168" t="n"/>
    </row>
    <row r="19">
      <c r="A19" s="22" t="inlineStr">
        <is>
          <t>Allowance</t>
        </is>
      </c>
      <c r="B19" s="168" t="n">
        <v>200</v>
      </c>
      <c r="C19" s="168" t="n"/>
    </row>
    <row r="20">
      <c r="A20" s="22" t="inlineStr">
        <is>
          <t>Camps</t>
        </is>
      </c>
      <c r="B20" s="168" t="n"/>
      <c r="C20" s="168" t="n"/>
    </row>
    <row r="21">
      <c r="A21" s="22" t="inlineStr">
        <is>
          <t>Tutors/Prep Classes</t>
        </is>
      </c>
      <c r="B21" s="22" t="n"/>
      <c r="C21" s="22" t="n"/>
    </row>
    <row r="22">
      <c r="A22" s="22" t="inlineStr">
        <is>
          <t>College Savings</t>
        </is>
      </c>
      <c r="B22" s="22" t="n"/>
      <c r="C22" s="22" t="n"/>
    </row>
    <row r="23">
      <c r="A23" s="22" t="n"/>
      <c r="B23" s="22" t="n"/>
      <c r="C23" s="22" t="n"/>
    </row>
    <row r="24">
      <c r="A24" s="23" t="inlineStr">
        <is>
          <t>Total Monthly Kids Expenses</t>
        </is>
      </c>
      <c r="B24" s="169" t="inlineStr">
        <is>
          <t xml:space="preserve"> $               -  </t>
        </is>
      </c>
      <c r="C24" s="169" t="inlineStr">
        <is>
          <t xml:space="preserve"> $               -  </t>
        </is>
      </c>
    </row>
  </sheetData>
  <mergeCells count="1">
    <mergeCell ref="A1:C1"/>
  </mergeCells>
  <pageMargins left="0.7" right="0.7" top="0.75" bottom="0.75" header="0.3" footer="0.3"/>
  <pageSetup orientation="portrait" horizontalDpi="0" verticalDpi="0"/>
</worksheet>
</file>

<file path=xl/worksheets/sheet9.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11.5" defaultRowHeight="15"/>
  <sheetData/>
  <pageMargins left="0.7" right="0.7" top="0.75" bottom="0.75" header="0.3" footer="0.3"/>
  <pageSetup orientation="portrait" horizontalDpi="0" verticalDpi="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Pamela Berry</dc:creator>
  <dcterms:created xmlns:dcterms="http://purl.org/dc/terms/" xmlns:xsi="http://www.w3.org/2001/XMLSchema-instance" xsi:type="dcterms:W3CDTF">1900-01-01T05:00:00Z</dcterms:created>
  <dcterms:modified xmlns:dcterms="http://purl.org/dc/terms/" xmlns:xsi="http://www.w3.org/2001/XMLSchema-instance" xsi:type="dcterms:W3CDTF">2026-03-09T20:52:47Z</dcterms:modified>
  <cp:lastModifiedBy>Jennifer Failla</cp:lastModifiedBy>
  <cp:lastPrinted>2024-12-12T16:15:46Z</cp:lastPrinted>
</cp:coreProperties>
</file>

<file path=docProps/custom.xml><?xml version="1.0" encoding="utf-8"?>
<Properties xmlns="http://schemas.openxmlformats.org/officeDocument/2006/custom-properties">
  <property name="ContentTypeId" fmtid="{D5CDD505-2E9C-101B-9397-08002B2CF9AE}" pid="2">
    <vt:lpwstr xmlns:vt="http://schemas.openxmlformats.org/officeDocument/2006/docPropsVTypes">0x010100CD3E9903B85C6542BE218CE7A0CAB0B6</vt:lpwstr>
  </property>
  <property name="MediaServiceImageTags" fmtid="{D5CDD505-2E9C-101B-9397-08002B2CF9AE}" pid="3">
    <vt:lpwstr xmlns:vt="http://schemas.openxmlformats.org/officeDocument/2006/docPropsVTypes"/>
  </property>
</Properties>
</file>